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workbookProtection lockStructure="1"/>
  <bookViews>
    <workbookView xWindow="0" yWindow="0" windowWidth="28800" windowHeight="11895" tabRatio="205"/>
  </bookViews>
  <sheets>
    <sheet name="Existing Pile Capacity" sheetId="4" r:id="rId1"/>
  </sheets>
  <definedNames>
    <definedName name="_xlnm.Print_Area" localSheetId="0">'Existing Pile Capacity'!$A$1:$U$43</definedName>
  </definedNames>
  <calcPr calcId="171027" iterate="1" iterateCount="1"/>
</workbook>
</file>

<file path=xl/calcChain.xml><?xml version="1.0" encoding="utf-8"?>
<calcChain xmlns="http://schemas.openxmlformats.org/spreadsheetml/2006/main">
  <c r="W21" i="4" l="1"/>
  <c r="W14" i="4"/>
  <c r="W9" i="4"/>
  <c r="W6" i="4"/>
  <c r="T14" i="4" l="1"/>
  <c r="F31" i="4"/>
  <c r="T16" i="4" s="1"/>
  <c r="I31" i="4" s="1"/>
  <c r="T18" i="4"/>
  <c r="J31" i="4" s="1"/>
  <c r="T23" i="4"/>
  <c r="L31" i="4" s="1"/>
  <c r="T21" i="4"/>
  <c r="K31" i="4" s="1"/>
  <c r="T25" i="4"/>
  <c r="M31" i="4" s="1"/>
  <c r="H31" i="4"/>
  <c r="F33" i="4" l="1"/>
  <c r="G33" i="4"/>
  <c r="T31" i="4" s="1"/>
  <c r="F35" i="4" l="1"/>
  <c r="F37" i="4" s="1"/>
  <c r="F41" i="4" s="1"/>
</calcChain>
</file>

<file path=xl/sharedStrings.xml><?xml version="1.0" encoding="utf-8"?>
<sst xmlns="http://schemas.openxmlformats.org/spreadsheetml/2006/main" count="162" uniqueCount="98">
  <si>
    <t>DATA FOR DROPDOWNS-DO NOT DELETE</t>
  </si>
  <si>
    <t>AIR STEAM HAMMER</t>
  </si>
  <si>
    <t>PRECAST CONCRETE OR TIMBER PILE</t>
  </si>
  <si>
    <t>METAL SHELL OR STEEL H-PILE</t>
  </si>
  <si>
    <t>DRIVEN OR ESTIMATED LENGTH &lt; 60'</t>
  </si>
  <si>
    <t>ESTIMATED PLAN PILE LENGTH &gt; 60'</t>
  </si>
  <si>
    <t>DRIVING RECORDS INDICATE DRIVEN LENGTH &gt; 60'</t>
  </si>
  <si>
    <t>NO RECORDS AVAILABLE</t>
  </si>
  <si>
    <t>END BEARING IN SOIL OR SHALE</t>
  </si>
  <si>
    <t>FRICTION IN GRANULAR SOILS</t>
  </si>
  <si>
    <t>FRICTION IN COHESIVE  SOILS</t>
  </si>
  <si>
    <t>END BEARING IN SANDSTONE</t>
  </si>
  <si>
    <t>END BEARING IN LIMESTONE OR DOLOMITE</t>
  </si>
  <si>
    <t>*</t>
  </si>
  <si>
    <t>TONS (enter zero if unknown)</t>
  </si>
  <si>
    <t>DRIVING RECORDS FINAL PILE BEARING =============================</t>
  </si>
  <si>
    <t>Exist. Cap.</t>
  </si>
  <si>
    <t>+   Cb</t>
  </si>
  <si>
    <t xml:space="preserve">+  He </t>
  </si>
  <si>
    <t>( 1 +</t>
  </si>
  <si>
    <t xml:space="preserve">kips </t>
  </si>
  <si>
    <t>x</t>
  </si>
  <si>
    <r>
      <t>C</t>
    </r>
    <r>
      <rPr>
        <b/>
        <vertAlign val="subscript"/>
        <sz val="14"/>
        <rFont val="Arial"/>
        <family val="2"/>
      </rPr>
      <t>s</t>
    </r>
  </si>
  <si>
    <t xml:space="preserve">Existing Pile Capacity Source </t>
  </si>
  <si>
    <t>Existing Driving Records</t>
  </si>
  <si>
    <r>
      <t>(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>% Capacity Increase)</t>
    </r>
  </si>
  <si>
    <r>
      <t>Existing Plans Pile Data                    (</t>
    </r>
    <r>
      <rPr>
        <b/>
        <sz val="11"/>
        <rFont val="Arial"/>
        <family val="2"/>
      </rPr>
      <t>10</t>
    </r>
    <r>
      <rPr>
        <sz val="11"/>
        <rFont val="Arial"/>
        <family val="2"/>
      </rPr>
      <t>% Capacity Increase)</t>
    </r>
  </si>
  <si>
    <r>
      <t>C</t>
    </r>
    <r>
      <rPr>
        <b/>
        <vertAlign val="subscript"/>
        <sz val="14"/>
        <rFont val="Arial"/>
        <family val="2"/>
      </rPr>
      <t>b</t>
    </r>
  </si>
  <si>
    <t>Low Capacity Formula Bias</t>
  </si>
  <si>
    <r>
      <t>Pile Capacity &gt; 40 tons                        (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>% Capacity Increase)</t>
    </r>
  </si>
  <si>
    <r>
      <t>Pile Capacity &lt; 40 tons                         (</t>
    </r>
    <r>
      <rPr>
        <b/>
        <sz val="11"/>
        <rFont val="Arial"/>
        <family val="2"/>
      </rPr>
      <t>6</t>
    </r>
    <r>
      <rPr>
        <sz val="11"/>
        <rFont val="Arial"/>
        <family val="2"/>
      </rPr>
      <t>% Capacity Increase)</t>
    </r>
  </si>
  <si>
    <r>
      <t>H</t>
    </r>
    <r>
      <rPr>
        <b/>
        <vertAlign val="subscript"/>
        <sz val="14"/>
        <rFont val="Arial"/>
        <family val="2"/>
      </rPr>
      <t>e</t>
    </r>
  </si>
  <si>
    <t>Hammer Efficiency Correction</t>
  </si>
  <si>
    <t>Closed End Diesel, Drop or Unknown Hammer</t>
  </si>
  <si>
    <t>Open End Diesel Hammer</t>
  </si>
  <si>
    <r>
      <t>(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>% Capacity Increase)</t>
    </r>
  </si>
  <si>
    <t>Air-Steam Hammer</t>
  </si>
  <si>
    <r>
      <t>(</t>
    </r>
    <r>
      <rPr>
        <b/>
        <sz val="11"/>
        <rFont val="Arial"/>
        <family val="2"/>
      </rPr>
      <t>8</t>
    </r>
    <r>
      <rPr>
        <sz val="11"/>
        <rFont val="Arial"/>
        <family val="2"/>
      </rPr>
      <t>% Capacity Increase)</t>
    </r>
  </si>
  <si>
    <r>
      <t>P</t>
    </r>
    <r>
      <rPr>
        <b/>
        <vertAlign val="subscript"/>
        <sz val="14"/>
        <rFont val="Arial"/>
        <family val="2"/>
      </rPr>
      <t>e</t>
    </r>
  </si>
  <si>
    <t xml:space="preserve">Pile Effect on Hammer Efficiency </t>
  </si>
  <si>
    <t>Precast Concrete</t>
  </si>
  <si>
    <r>
      <t>or Timber Pile                                      (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>% Capacity Increase)</t>
    </r>
  </si>
  <si>
    <t>Metal Shell or</t>
  </si>
  <si>
    <r>
      <t>Steel H-Pile                                         (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>% Capacity Increase)</t>
    </r>
  </si>
  <si>
    <r>
      <t>P</t>
    </r>
    <r>
      <rPr>
        <b/>
        <vertAlign val="subscript"/>
        <sz val="14"/>
        <rFont val="Arial"/>
        <family val="2"/>
      </rPr>
      <t>l</t>
    </r>
  </si>
  <si>
    <t xml:space="preserve">Pile Length Formula Conservatism </t>
  </si>
  <si>
    <t xml:space="preserve">Driven or Estimated Length &lt; 60 ft.           </t>
  </si>
  <si>
    <r>
      <t xml:space="preserve">    (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>% Capacity Increase)</t>
    </r>
  </si>
  <si>
    <r>
      <t>Estimated Plan Pile Length &gt; 60 ft.                                (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>% Capacity Increase)</t>
    </r>
  </si>
  <si>
    <r>
      <t>Driving Records Driven Length &gt; 60 ft.                             (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>% Capacity Increase)</t>
    </r>
  </si>
  <si>
    <r>
      <t>S</t>
    </r>
    <r>
      <rPr>
        <b/>
        <vertAlign val="subscript"/>
        <sz val="14"/>
        <rFont val="Arial"/>
        <family val="2"/>
      </rPr>
      <t>m</t>
    </r>
  </si>
  <si>
    <t>Borings Indicate Main mode of Support</t>
  </si>
  <si>
    <t>No Records Available</t>
  </si>
  <si>
    <r>
      <t>End Bearing in Soil or Shale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>% Capacity Increase)</t>
    </r>
  </si>
  <si>
    <r>
      <t>Friction in Granular Soils                     (</t>
    </r>
    <r>
      <rPr>
        <b/>
        <sz val="11"/>
        <rFont val="Arial"/>
        <family val="2"/>
      </rPr>
      <t>8</t>
    </r>
    <r>
      <rPr>
        <sz val="11"/>
        <rFont val="Arial"/>
        <family val="2"/>
      </rPr>
      <t>% Capacity Increase)</t>
    </r>
  </si>
  <si>
    <r>
      <t>Friction in Cohesive Soils                     (</t>
    </r>
    <r>
      <rPr>
        <b/>
        <sz val="11"/>
        <rFont val="Arial"/>
        <family val="2"/>
      </rPr>
      <t>16</t>
    </r>
    <r>
      <rPr>
        <sz val="11"/>
        <rFont val="Arial"/>
        <family val="2"/>
      </rPr>
      <t>% Capacity Increase)</t>
    </r>
  </si>
  <si>
    <r>
      <t>End Bearing in Sandstone  (</t>
    </r>
    <r>
      <rPr>
        <b/>
        <sz val="11"/>
        <rFont val="Arial"/>
        <family val="2"/>
      </rPr>
      <t>16</t>
    </r>
    <r>
      <rPr>
        <sz val="11"/>
        <rFont val="Arial"/>
        <family val="2"/>
      </rPr>
      <t>% Capacity Increase)</t>
    </r>
  </si>
  <si>
    <t>End Bearing in Limestone</t>
  </si>
  <si>
    <r>
      <t>or Dolomite  (</t>
    </r>
    <r>
      <rPr>
        <b/>
        <sz val="11"/>
        <rFont val="Arial"/>
        <family val="2"/>
      </rPr>
      <t>20</t>
    </r>
    <r>
      <rPr>
        <sz val="11"/>
        <rFont val="Arial"/>
        <family val="2"/>
      </rPr>
      <t>% Capacity Increase)</t>
    </r>
  </si>
  <si>
    <r>
      <t>Friction in Cohesive Soils   (</t>
    </r>
    <r>
      <rPr>
        <b/>
        <sz val="11"/>
        <rFont val="Arial"/>
        <family val="2"/>
      </rPr>
      <t>16</t>
    </r>
    <r>
      <rPr>
        <sz val="11"/>
        <rFont val="Arial"/>
        <family val="2"/>
      </rPr>
      <t>% Capacity Increase)</t>
    </r>
  </si>
  <si>
    <r>
      <t>Open End Diesel Hammer                       (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>% Capacity Increase)</t>
    </r>
  </si>
  <si>
    <r>
      <t>No Records Available (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>% Capacity Increase)</t>
    </r>
  </si>
  <si>
    <t>(1+Cs</t>
  </si>
  <si>
    <r>
      <t>R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 xml:space="preserve"> =</t>
    </r>
  </si>
  <si>
    <r>
      <t>R</t>
    </r>
    <r>
      <rPr>
        <vertAlign val="subscript"/>
        <sz val="12"/>
        <rFont val="Arial"/>
        <family val="2"/>
      </rPr>
      <t>N</t>
    </r>
  </si>
  <si>
    <r>
      <t>R</t>
    </r>
    <r>
      <rPr>
        <vertAlign val="subscript"/>
        <sz val="12"/>
        <rFont val="Arial"/>
        <family val="2"/>
      </rPr>
      <t>F</t>
    </r>
    <r>
      <rPr>
        <sz val="12"/>
        <rFont val="Arial"/>
        <family val="2"/>
      </rPr>
      <t xml:space="preserve"> =</t>
    </r>
  </si>
  <si>
    <t>TONS Service Capacity</t>
  </si>
  <si>
    <t xml:space="preserve">KIPS Factored Resistance </t>
  </si>
  <si>
    <r>
      <t>Allowable Resistance Available (R</t>
    </r>
    <r>
      <rPr>
        <b/>
        <vertAlign val="subscript"/>
        <sz val="12"/>
        <rFont val="Arial"/>
        <family val="2"/>
      </rPr>
      <t>A</t>
    </r>
    <r>
      <rPr>
        <b/>
        <sz val="12"/>
        <rFont val="Arial"/>
        <family val="2"/>
      </rPr>
      <t>) =</t>
    </r>
  </si>
  <si>
    <r>
      <t>Nominal or Ultimate Pile Bearing (R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 xml:space="preserve">) = </t>
    </r>
  </si>
  <si>
    <r>
      <t>Factored Resistance Available     (R</t>
    </r>
    <r>
      <rPr>
        <b/>
        <vertAlign val="subscript"/>
        <sz val="12"/>
        <rFont val="Arial"/>
        <family val="2"/>
      </rPr>
      <t>F</t>
    </r>
    <r>
      <rPr>
        <b/>
        <sz val="12"/>
        <rFont val="Arial"/>
        <family val="2"/>
      </rPr>
      <t>) =</t>
    </r>
  </si>
  <si>
    <t xml:space="preserve">Computed Increase </t>
  </si>
  <si>
    <t xml:space="preserve">+   Pe </t>
  </si>
  <si>
    <t>+   Pl</t>
  </si>
  <si>
    <t xml:space="preserve">+  Sm  ) </t>
  </si>
  <si>
    <r>
      <t>End Bearing in Soil or Shale  (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>% Capacity Increase)</t>
    </r>
  </si>
  <si>
    <r>
      <t>End Bearing in Limestone or Dolomite  (</t>
    </r>
    <r>
      <rPr>
        <b/>
        <sz val="11"/>
        <rFont val="Arial"/>
        <family val="2"/>
      </rPr>
      <t>20</t>
    </r>
    <r>
      <rPr>
        <sz val="11"/>
        <rFont val="Arial"/>
        <family val="2"/>
      </rPr>
      <t>% Capacity Increase)</t>
    </r>
  </si>
  <si>
    <r>
      <t>Existing Driving Records                                                            (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>% Capacity Increase)</t>
    </r>
  </si>
  <si>
    <r>
      <t>Existing Plans Pile Data                                                                          (</t>
    </r>
    <r>
      <rPr>
        <b/>
        <sz val="11"/>
        <rFont val="Arial"/>
        <family val="2"/>
      </rPr>
      <t>10</t>
    </r>
    <r>
      <rPr>
        <sz val="11"/>
        <rFont val="Arial"/>
        <family val="2"/>
      </rPr>
      <t>% Capacity Increase)</t>
    </r>
  </si>
  <si>
    <r>
      <t>Pile Capacity &lt; 40 tons                                                                          (</t>
    </r>
    <r>
      <rPr>
        <b/>
        <sz val="11"/>
        <rFont val="Arial"/>
        <family val="2"/>
      </rPr>
      <t>6</t>
    </r>
    <r>
      <rPr>
        <sz val="11"/>
        <rFont val="Arial"/>
        <family val="2"/>
      </rPr>
      <t>% Capacity Increase)</t>
    </r>
  </si>
  <si>
    <r>
      <t>Pile Capacity &gt; 40 tons                                                                    (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>% Capacity Increase)</t>
    </r>
  </si>
  <si>
    <r>
      <t>Air-Steam Hammer                                              (</t>
    </r>
    <r>
      <rPr>
        <b/>
        <sz val="11"/>
        <rFont val="Arial"/>
        <family val="2"/>
      </rPr>
      <t>8</t>
    </r>
    <r>
      <rPr>
        <sz val="11"/>
        <rFont val="Arial"/>
        <family val="2"/>
      </rPr>
      <t>% Capacity Increase)</t>
    </r>
  </si>
  <si>
    <r>
      <t>Closed End Diesel, Drop or               Unknown Hammer                               (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>% Capacity Increase)</t>
    </r>
  </si>
  <si>
    <r>
      <t>Friction in Granular Soils  (</t>
    </r>
    <r>
      <rPr>
        <b/>
        <sz val="11"/>
        <rFont val="Arial"/>
        <family val="2"/>
      </rPr>
      <t>8</t>
    </r>
    <r>
      <rPr>
        <sz val="11"/>
        <rFont val="Arial"/>
        <family val="2"/>
      </rPr>
      <t>%   Capacity Increase)</t>
    </r>
  </si>
  <si>
    <r>
      <t>Driven or Estimated Length &lt; 60 ft.                            (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% Capacity Increase)          </t>
    </r>
  </si>
  <si>
    <r>
      <t>Precast Concrete or Timber Pile                                                   (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>% Capacity Increase)</t>
    </r>
  </si>
  <si>
    <t>ABD Memo 08.1 "Pile Capacity Increase Table"</t>
  </si>
  <si>
    <t>0.5 Resistance factor</t>
  </si>
  <si>
    <r>
      <t>Metal Shell or Steel H-Pile                                                                          (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>% Capacity Increase)</t>
    </r>
  </si>
  <si>
    <t>Cumulative Increase    &amp; Setup</t>
  </si>
  <si>
    <t>EXISTING PILE CAPACITY ANALYSIS</t>
  </si>
  <si>
    <t>HAMMER TYPE SHOWN ON RECORDS ===========================</t>
  </si>
  <si>
    <t>CLOSED END DIESEL, DROP OR UNKNOWN HAMMER</t>
  </si>
  <si>
    <t>OPEN END DIESEL HAMMER</t>
  </si>
  <si>
    <t>PILE TYPE DRIVEN ===========================================</t>
  </si>
  <si>
    <t>PILE LENGTH &gt; 60 FT ==========================================</t>
  </si>
  <si>
    <t>MAIN MODE OF SUPPORT TO THE PILE ===========================</t>
  </si>
  <si>
    <t>EXISTING PLANS PILE DESIGN CAPACITY ============================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</si>
</sst>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&quot;$&quot;#,##0"/>
    <numFmt numFmtId="167" formatCode="mm/dd/yy_)"/>
  </numFmts>
  <fonts count="2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sz val="18"/>
      <name val="Times New Roman"/>
      <family val="1"/>
    </font>
    <font>
      <b/>
      <sz val="18"/>
      <name val="Wide Latin"/>
      <family val="1"/>
    </font>
    <font>
      <b/>
      <sz val="20"/>
      <name val="Tahoma"/>
      <family val="2"/>
    </font>
    <font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b/>
      <u/>
      <sz val="16"/>
      <name val="Arial"/>
      <family val="2"/>
    </font>
    <font>
      <vertAlign val="subscript"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4" fillId="0" borderId="0" xfId="0" applyFont="1" applyBorder="1" applyAlignment="1" applyProtection="1">
      <alignment horizontal="right"/>
    </xf>
    <xf numFmtId="0" fontId="0" fillId="0" borderId="0" xfId="0" applyProtection="1"/>
    <xf numFmtId="0" fontId="0" fillId="0" borderId="0" xfId="0" applyFill="1" applyProtection="1"/>
    <xf numFmtId="0" fontId="0" fillId="0" borderId="0" xfId="0" applyAlignment="1" applyProtection="1">
      <alignment horizontal="fill"/>
    </xf>
    <xf numFmtId="0" fontId="2" fillId="0" borderId="2" xfId="0" applyFont="1" applyBorder="1" applyProtection="1"/>
    <xf numFmtId="0" fontId="2" fillId="0" borderId="0" xfId="0" applyFont="1" applyProtection="1"/>
    <xf numFmtId="0" fontId="2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2" fillId="0" borderId="3" xfId="0" applyFont="1" applyBorder="1" applyProtection="1"/>
    <xf numFmtId="0" fontId="2" fillId="0" borderId="4" xfId="0" applyFont="1" applyBorder="1" applyProtection="1"/>
    <xf numFmtId="0" fontId="0" fillId="0" borderId="0" xfId="0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5" xfId="0" applyFont="1" applyBorder="1" applyProtection="1"/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164" fontId="4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1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0" fillId="0" borderId="10" xfId="0" applyFont="1" applyFill="1" applyBorder="1" applyAlignment="1" applyProtection="1">
      <alignment wrapText="1"/>
    </xf>
    <xf numFmtId="0" fontId="4" fillId="0" borderId="5" xfId="0" applyFont="1" applyBorder="1" applyProtection="1"/>
    <xf numFmtId="49" fontId="0" fillId="0" borderId="0" xfId="0" applyNumberFormat="1" applyProtection="1"/>
    <xf numFmtId="0" fontId="2" fillId="0" borderId="0" xfId="0" applyFont="1" applyBorder="1" applyProtection="1"/>
    <xf numFmtId="2" fontId="2" fillId="0" borderId="0" xfId="0" applyNumberFormat="1" applyFont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vertical="center"/>
    </xf>
    <xf numFmtId="165" fontId="4" fillId="0" borderId="0" xfId="0" applyNumberFormat="1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0" borderId="0" xfId="0" quotePrefix="1" applyFont="1" applyBorder="1" applyAlignment="1" applyProtection="1">
      <alignment horizontal="left" vertical="center"/>
    </xf>
    <xf numFmtId="0" fontId="4" fillId="0" borderId="0" xfId="0" applyFont="1" applyProtection="1"/>
    <xf numFmtId="2" fontId="4" fillId="0" borderId="0" xfId="0" applyNumberFormat="1" applyFont="1" applyBorder="1" applyAlignment="1" applyProtection="1">
      <alignment horizontal="righ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center"/>
    </xf>
    <xf numFmtId="2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9" fontId="14" fillId="0" borderId="5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165" fontId="4" fillId="0" borderId="0" xfId="0" applyNumberFormat="1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16" fillId="0" borderId="14" xfId="0" applyFont="1" applyBorder="1" applyProtection="1"/>
    <xf numFmtId="0" fontId="16" fillId="0" borderId="14" xfId="0" applyFont="1" applyBorder="1" applyAlignment="1" applyProtection="1">
      <alignment horizontal="center"/>
    </xf>
    <xf numFmtId="0" fontId="4" fillId="0" borderId="15" xfId="0" applyFont="1" applyBorder="1" applyProtection="1"/>
    <xf numFmtId="0" fontId="18" fillId="0" borderId="0" xfId="0" applyFont="1" applyProtection="1"/>
    <xf numFmtId="0" fontId="19" fillId="0" borderId="0" xfId="0" applyFo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11" fillId="0" borderId="6" xfId="0" applyFont="1" applyBorder="1" applyAlignment="1" applyProtection="1">
      <alignment vertical="top" wrapText="1"/>
    </xf>
    <xf numFmtId="0" fontId="12" fillId="0" borderId="7" xfId="0" applyFont="1" applyBorder="1" applyAlignment="1" applyProtection="1">
      <alignment vertical="top" wrapText="1"/>
    </xf>
    <xf numFmtId="0" fontId="12" fillId="0" borderId="8" xfId="0" applyFont="1" applyBorder="1" applyAlignment="1" applyProtection="1">
      <alignment vertical="top" wrapText="1"/>
    </xf>
    <xf numFmtId="0" fontId="11" fillId="0" borderId="8" xfId="0" applyFont="1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10" fillId="0" borderId="10" xfId="0" applyFont="1" applyBorder="1" applyAlignment="1" applyProtection="1">
      <alignment wrapText="1"/>
    </xf>
    <xf numFmtId="0" fontId="10" fillId="0" borderId="12" xfId="0" applyFont="1" applyBorder="1" applyAlignment="1" applyProtection="1">
      <alignment wrapText="1"/>
    </xf>
    <xf numFmtId="0" fontId="12" fillId="0" borderId="9" xfId="0" applyFont="1" applyBorder="1" applyAlignment="1" applyProtection="1">
      <alignment vertical="top" wrapText="1"/>
    </xf>
    <xf numFmtId="0" fontId="10" fillId="0" borderId="11" xfId="0" applyFont="1" applyBorder="1" applyAlignment="1" applyProtection="1">
      <alignment wrapText="1"/>
    </xf>
    <xf numFmtId="0" fontId="10" fillId="0" borderId="13" xfId="0" applyFont="1" applyBorder="1" applyAlignment="1" applyProtection="1">
      <alignment wrapText="1"/>
    </xf>
    <xf numFmtId="0" fontId="0" fillId="0" borderId="0" xfId="0" applyBorder="1" applyProtection="1"/>
    <xf numFmtId="0" fontId="1" fillId="0" borderId="0" xfId="0" applyFont="1" applyBorder="1" applyAlignment="1" applyProtection="1">
      <alignment horizontal="left"/>
    </xf>
    <xf numFmtId="0" fontId="6" fillId="0" borderId="0" xfId="0" applyFont="1" applyBorder="1" applyProtection="1"/>
    <xf numFmtId="0" fontId="7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7" fontId="0" fillId="0" borderId="0" xfId="0" applyNumberFormat="1" applyBorder="1" applyProtection="1"/>
    <xf numFmtId="0" fontId="23" fillId="0" borderId="0" xfId="0" applyFont="1" applyBorder="1" applyAlignment="1" applyProtection="1">
      <alignment horizontal="right"/>
    </xf>
    <xf numFmtId="0" fontId="2" fillId="0" borderId="0" xfId="0" applyFont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10" fillId="0" borderId="30" xfId="0" applyFont="1" applyBorder="1" applyAlignment="1" applyProtection="1">
      <alignment wrapText="1"/>
    </xf>
    <xf numFmtId="0" fontId="10" fillId="0" borderId="28" xfId="0" applyFont="1" applyBorder="1" applyAlignment="1" applyProtection="1">
      <alignment wrapText="1"/>
    </xf>
    <xf numFmtId="0" fontId="10" fillId="0" borderId="31" xfId="0" applyFont="1" applyBorder="1" applyAlignment="1" applyProtection="1">
      <alignment wrapText="1"/>
    </xf>
    <xf numFmtId="0" fontId="10" fillId="0" borderId="32" xfId="0" applyFont="1" applyBorder="1" applyAlignment="1" applyProtection="1">
      <alignment wrapText="1"/>
    </xf>
    <xf numFmtId="0" fontId="10" fillId="0" borderId="0" xfId="0" applyFont="1" applyAlignment="1" applyProtection="1">
      <alignment wrapText="1"/>
    </xf>
    <xf numFmtId="0" fontId="10" fillId="0" borderId="10" xfId="0" applyFont="1" applyBorder="1" applyAlignment="1" applyProtection="1">
      <alignment wrapText="1"/>
    </xf>
    <xf numFmtId="0" fontId="11" fillId="0" borderId="26" xfId="0" applyFont="1" applyBorder="1" applyAlignment="1" applyProtection="1">
      <alignment vertical="top" wrapText="1"/>
    </xf>
    <xf numFmtId="0" fontId="11" fillId="0" borderId="7" xfId="0" applyFont="1" applyBorder="1" applyAlignment="1" applyProtection="1">
      <alignment vertical="top" wrapText="1"/>
    </xf>
    <xf numFmtId="0" fontId="10" fillId="0" borderId="27" xfId="0" applyFont="1" applyBorder="1" applyAlignment="1" applyProtection="1">
      <alignment wrapText="1"/>
    </xf>
    <xf numFmtId="0" fontId="10" fillId="0" borderId="29" xfId="0" applyFont="1" applyBorder="1" applyAlignment="1" applyProtection="1">
      <alignment wrapText="1"/>
    </xf>
    <xf numFmtId="0" fontId="10" fillId="0" borderId="19" xfId="0" applyFont="1" applyBorder="1" applyAlignment="1" applyProtection="1">
      <alignment wrapText="1"/>
    </xf>
    <xf numFmtId="0" fontId="10" fillId="0" borderId="20" xfId="0" applyFont="1" applyBorder="1" applyAlignment="1" applyProtection="1">
      <alignment wrapText="1"/>
    </xf>
    <xf numFmtId="0" fontId="10" fillId="0" borderId="21" xfId="0" applyFont="1" applyBorder="1" applyAlignment="1" applyProtection="1">
      <alignment wrapText="1"/>
    </xf>
    <xf numFmtId="9" fontId="17" fillId="0" borderId="38" xfId="0" applyNumberFormat="1" applyFont="1" applyBorder="1" applyAlignment="1" applyProtection="1">
      <alignment horizontal="center" vertical="center" wrapText="1"/>
    </xf>
    <xf numFmtId="9" fontId="17" fillId="0" borderId="36" xfId="0" applyNumberFormat="1" applyFont="1" applyBorder="1" applyAlignment="1" applyProtection="1">
      <alignment horizontal="center" vertical="center" wrapText="1"/>
    </xf>
    <xf numFmtId="10" fontId="21" fillId="0" borderId="3" xfId="0" applyNumberFormat="1" applyFont="1" applyBorder="1" applyAlignment="1" applyProtection="1">
      <alignment horizontal="center" wrapText="1"/>
    </xf>
    <xf numFmtId="0" fontId="22" fillId="0" borderId="4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vertical="center" wrapText="1"/>
    </xf>
    <xf numFmtId="0" fontId="10" fillId="0" borderId="17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10" fillId="0" borderId="12" xfId="0" applyFont="1" applyBorder="1" applyAlignment="1" applyProtection="1">
      <alignment vertical="center" wrapText="1"/>
    </xf>
    <xf numFmtId="0" fontId="10" fillId="0" borderId="32" xfId="0" applyFont="1" applyBorder="1" applyAlignment="1" applyProtection="1">
      <alignment vertical="center" wrapText="1"/>
    </xf>
    <xf numFmtId="0" fontId="10" fillId="0" borderId="39" xfId="0" applyFont="1" applyBorder="1" applyAlignment="1" applyProtection="1">
      <alignment vertical="center" wrapText="1"/>
    </xf>
    <xf numFmtId="0" fontId="10" fillId="0" borderId="35" xfId="0" applyFont="1" applyBorder="1" applyAlignment="1" applyProtection="1">
      <alignment vertical="center" wrapText="1"/>
    </xf>
    <xf numFmtId="0" fontId="10" fillId="0" borderId="13" xfId="0" applyFont="1" applyBorder="1" applyAlignment="1" applyProtection="1">
      <alignment vertical="center" wrapText="1"/>
    </xf>
    <xf numFmtId="0" fontId="10" fillId="0" borderId="24" xfId="0" applyFont="1" applyBorder="1" applyAlignment="1" applyProtection="1">
      <alignment wrapText="1"/>
    </xf>
    <xf numFmtId="0" fontId="10" fillId="0" borderId="25" xfId="0" applyFont="1" applyBorder="1" applyAlignment="1" applyProtection="1">
      <alignment wrapText="1"/>
    </xf>
    <xf numFmtId="0" fontId="11" fillId="0" borderId="6" xfId="0" applyFont="1" applyBorder="1" applyAlignment="1" applyProtection="1">
      <alignment vertical="top" wrapText="1"/>
    </xf>
    <xf numFmtId="0" fontId="10" fillId="0" borderId="16" xfId="0" applyFont="1" applyBorder="1" applyAlignment="1" applyProtection="1">
      <alignment wrapText="1"/>
    </xf>
    <xf numFmtId="0" fontId="10" fillId="0" borderId="17" xfId="0" applyFont="1" applyBorder="1" applyAlignment="1" applyProtection="1">
      <alignment wrapText="1"/>
    </xf>
    <xf numFmtId="0" fontId="10" fillId="0" borderId="18" xfId="0" applyFont="1" applyBorder="1" applyAlignment="1" applyProtection="1">
      <alignment wrapText="1"/>
    </xf>
    <xf numFmtId="0" fontId="10" fillId="0" borderId="22" xfId="0" applyFont="1" applyBorder="1" applyAlignment="1" applyProtection="1">
      <alignment wrapText="1"/>
    </xf>
    <xf numFmtId="0" fontId="10" fillId="0" borderId="23" xfId="0" applyFont="1" applyBorder="1" applyAlignment="1" applyProtection="1">
      <alignment wrapText="1"/>
    </xf>
    <xf numFmtId="0" fontId="0" fillId="0" borderId="19" xfId="0" applyBorder="1" applyAlignment="1" applyProtection="1">
      <alignment wrapText="1"/>
    </xf>
    <xf numFmtId="0" fontId="0" fillId="0" borderId="20" xfId="0" applyBorder="1" applyAlignment="1" applyProtection="1">
      <alignment wrapText="1"/>
    </xf>
    <xf numFmtId="0" fontId="0" fillId="0" borderId="21" xfId="0" applyBorder="1" applyAlignment="1" applyProtection="1">
      <alignment wrapText="1"/>
    </xf>
    <xf numFmtId="0" fontId="10" fillId="0" borderId="1" xfId="0" applyFont="1" applyBorder="1" applyAlignment="1" applyProtection="1">
      <alignment wrapText="1"/>
    </xf>
    <xf numFmtId="0" fontId="0" fillId="0" borderId="24" xfId="0" applyBorder="1" applyAlignment="1" applyProtection="1">
      <alignment wrapText="1"/>
    </xf>
    <xf numFmtId="0" fontId="10" fillId="0" borderId="0" xfId="0" applyFont="1" applyBorder="1" applyAlignment="1" applyProtection="1">
      <alignment wrapText="1"/>
    </xf>
    <xf numFmtId="0" fontId="0" fillId="0" borderId="24" xfId="0" applyBorder="1" applyAlignment="1" applyProtection="1"/>
    <xf numFmtId="0" fontId="0" fillId="0" borderId="20" xfId="0" applyBorder="1" applyAlignment="1" applyProtection="1"/>
    <xf numFmtId="0" fontId="11" fillId="0" borderId="8" xfId="0" applyFont="1" applyBorder="1" applyAlignment="1" applyProtection="1">
      <alignment vertical="top" wrapText="1"/>
    </xf>
    <xf numFmtId="0" fontId="11" fillId="0" borderId="9" xfId="0" applyFont="1" applyBorder="1" applyAlignment="1" applyProtection="1">
      <alignment vertical="top" wrapText="1"/>
    </xf>
    <xf numFmtId="0" fontId="10" fillId="0" borderId="3" xfId="0" applyFont="1" applyBorder="1" applyAlignment="1" applyProtection="1">
      <alignment wrapText="1"/>
    </xf>
    <xf numFmtId="0" fontId="10" fillId="0" borderId="33" xfId="0" applyFont="1" applyBorder="1" applyAlignment="1" applyProtection="1">
      <alignment wrapText="1"/>
    </xf>
    <xf numFmtId="0" fontId="10" fillId="0" borderId="34" xfId="0" applyFont="1" applyBorder="1" applyAlignment="1" applyProtection="1">
      <alignment wrapText="1"/>
    </xf>
    <xf numFmtId="0" fontId="10" fillId="0" borderId="35" xfId="0" applyFont="1" applyBorder="1" applyAlignment="1" applyProtection="1">
      <alignment wrapText="1"/>
    </xf>
    <xf numFmtId="0" fontId="10" fillId="0" borderId="11" xfId="0" applyFont="1" applyBorder="1" applyAlignment="1" applyProtection="1">
      <alignment wrapText="1"/>
    </xf>
    <xf numFmtId="0" fontId="12" fillId="0" borderId="26" xfId="0" applyFont="1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10" fillId="0" borderId="23" xfId="0" applyFont="1" applyBorder="1" applyAlignment="1" applyProtection="1">
      <alignment vertical="center" wrapText="1"/>
    </xf>
    <xf numFmtId="0" fontId="0" fillId="0" borderId="17" xfId="0" applyBorder="1" applyAlignment="1" applyProtection="1">
      <alignment wrapText="1"/>
    </xf>
    <xf numFmtId="0" fontId="0" fillId="0" borderId="23" xfId="0" applyBorder="1" applyAlignment="1" applyProtection="1">
      <alignment wrapText="1"/>
    </xf>
    <xf numFmtId="0" fontId="0" fillId="0" borderId="39" xfId="0" applyBorder="1" applyAlignment="1" applyProtection="1">
      <alignment wrapText="1"/>
    </xf>
    <xf numFmtId="0" fontId="0" fillId="0" borderId="35" xfId="0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12" fillId="0" borderId="6" xfId="0" applyFont="1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11" fillId="0" borderId="26" xfId="0" applyFont="1" applyBorder="1" applyAlignment="1" applyProtection="1">
      <alignment vertical="center" wrapText="1"/>
    </xf>
    <xf numFmtId="0" fontId="11" fillId="0" borderId="7" xfId="0" applyFont="1" applyBorder="1" applyAlignment="1" applyProtection="1">
      <alignment vertical="center" wrapText="1"/>
    </xf>
    <xf numFmtId="0" fontId="11" fillId="0" borderId="27" xfId="0" applyFont="1" applyBorder="1" applyAlignment="1" applyProtection="1">
      <alignment vertical="center" wrapText="1"/>
    </xf>
    <xf numFmtId="0" fontId="11" fillId="0" borderId="32" xfId="0" applyFont="1" applyBorder="1" applyAlignment="1" applyProtection="1">
      <alignment vertical="center" wrapText="1"/>
    </xf>
    <xf numFmtId="0" fontId="11" fillId="0" borderId="19" xfId="0" applyFont="1" applyBorder="1" applyAlignment="1" applyProtection="1">
      <alignment vertical="center" wrapText="1"/>
    </xf>
    <xf numFmtId="0" fontId="11" fillId="0" borderId="16" xfId="0" applyFont="1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23" xfId="0" applyBorder="1" applyAlignment="1" applyProtection="1">
      <alignment vertical="center" wrapText="1"/>
    </xf>
    <xf numFmtId="0" fontId="0" fillId="0" borderId="39" xfId="0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2" fontId="4" fillId="0" borderId="0" xfId="0" applyNumberFormat="1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1" fillId="0" borderId="9" xfId="0" applyFont="1" applyBorder="1" applyAlignment="1" applyProtection="1">
      <alignment vertical="center" wrapText="1"/>
    </xf>
    <xf numFmtId="0" fontId="10" fillId="0" borderId="10" xfId="0" applyFont="1" applyBorder="1" applyAlignment="1" applyProtection="1">
      <alignment vertical="center" wrapText="1"/>
    </xf>
    <xf numFmtId="0" fontId="10" fillId="0" borderId="11" xfId="0" applyFont="1" applyBorder="1" applyAlignment="1" applyProtection="1">
      <alignment vertical="center" wrapText="1"/>
    </xf>
    <xf numFmtId="9" fontId="17" fillId="0" borderId="37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188595</xdr:colOff>
      <xdr:row>0</xdr:row>
      <xdr:rowOff>0</xdr:rowOff>
    </xdr:from>
    <xdr:to>
      <xdr:col>6</xdr:col>
      <xdr:colOff>363855</xdr:colOff>
      <xdr:row>0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3406140" y="0"/>
          <a:ext cx="5410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simple beam</a:t>
          </a:r>
        </a:p>
      </xdr:txBody>
    </xdr:sp>
    <xdr:clientData/>
  </xdr:twoCellAnchor>
  <xdr:twoCellAnchor>
    <xdr:from>
      <xdr:col>9</xdr:col>
      <xdr:colOff>60960</xdr:colOff>
      <xdr:row>0</xdr:row>
      <xdr:rowOff>0</xdr:rowOff>
    </xdr:from>
    <xdr:to>
      <xdr:col>9</xdr:col>
      <xdr:colOff>303107</xdr:colOff>
      <xdr:row>0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5234940" y="0"/>
          <a:ext cx="25146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R2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2</xdr:col>
      <xdr:colOff>394335</xdr:colOff>
      <xdr:row>0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1066800" y="0"/>
          <a:ext cx="6096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R1</a:t>
          </a:r>
        </a:p>
      </xdr:txBody>
    </xdr:sp>
    <xdr:clientData/>
  </xdr:twoCellAnchor>
  <xdr:twoCellAnchor>
    <xdr:from>
      <xdr:col>5</xdr:col>
      <xdr:colOff>350520</xdr:colOff>
      <xdr:row>0</xdr:row>
      <xdr:rowOff>0</xdr:rowOff>
    </xdr:from>
    <xdr:to>
      <xdr:col>6</xdr:col>
      <xdr:colOff>150495</xdr:colOff>
      <xdr:row>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3573780" y="0"/>
          <a:ext cx="1600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L</a:t>
          </a:r>
        </a:p>
      </xdr:txBody>
    </xdr:sp>
    <xdr:clientData/>
  </xdr:twoCellAnchor>
  <xdr:twoCellAnchor>
    <xdr:from>
      <xdr:col>2</xdr:col>
      <xdr:colOff>363855</xdr:colOff>
      <xdr:row>0</xdr:row>
      <xdr:rowOff>0</xdr:rowOff>
    </xdr:from>
    <xdr:to>
      <xdr:col>2</xdr:col>
      <xdr:colOff>394335</xdr:colOff>
      <xdr:row>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1097280" y="0"/>
          <a:ext cx="304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W1</a:t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289560</xdr:colOff>
      <xdr:row>0</xdr:row>
      <xdr:rowOff>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5212080" y="0"/>
          <a:ext cx="25146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W2</a:t>
          </a:r>
        </a:p>
      </xdr:txBody>
    </xdr:sp>
    <xdr:clientData/>
  </xdr:twoCellAnchor>
  <xdr:twoCellAnchor>
    <xdr:from>
      <xdr:col>3</xdr:col>
      <xdr:colOff>302895</xdr:colOff>
      <xdr:row>0</xdr:row>
      <xdr:rowOff>0</xdr:rowOff>
    </xdr:from>
    <xdr:to>
      <xdr:col>3</xdr:col>
      <xdr:colOff>485775</xdr:colOff>
      <xdr:row>0</xdr:row>
      <xdr:rowOff>0</xdr:rowOff>
    </xdr:to>
    <xdr:sp macro="" textlink="">
      <xdr:nvSpPr>
        <xdr:cNvPr id="2056" name="Text Box 8"/>
        <xdr:cNvSpPr txBox="1">
          <a:spLocks noChangeArrowheads="1"/>
        </xdr:cNvSpPr>
      </xdr:nvSpPr>
      <xdr:spPr bwMode="auto">
        <a:xfrm>
          <a:off x="2270760" y="0"/>
          <a:ext cx="1828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X</a:t>
          </a:r>
        </a:p>
      </xdr:txBody>
    </xdr:sp>
    <xdr:clientData/>
  </xdr:twoCellAnchor>
  <xdr:twoCellAnchor>
    <xdr:from>
      <xdr:col>5</xdr:col>
      <xdr:colOff>188595</xdr:colOff>
      <xdr:row>0</xdr:row>
      <xdr:rowOff>0</xdr:rowOff>
    </xdr:from>
    <xdr:to>
      <xdr:col>6</xdr:col>
      <xdr:colOff>363855</xdr:colOff>
      <xdr:row>0</xdr:row>
      <xdr:rowOff>0</xdr:rowOff>
    </xdr:to>
    <xdr:sp macro="" textlink="">
      <xdr:nvSpPr>
        <xdr:cNvPr id="2079" name="Text Box 31"/>
        <xdr:cNvSpPr txBox="1">
          <a:spLocks noChangeArrowheads="1"/>
        </xdr:cNvSpPr>
      </xdr:nvSpPr>
      <xdr:spPr bwMode="auto">
        <a:xfrm>
          <a:off x="3406140" y="0"/>
          <a:ext cx="5410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simple beam</a:t>
          </a:r>
        </a:p>
      </xdr:txBody>
    </xdr:sp>
    <xdr:clientData/>
  </xdr:twoCellAnchor>
  <xdr:twoCellAnchor>
    <xdr:from>
      <xdr:col>9</xdr:col>
      <xdr:colOff>60960</xdr:colOff>
      <xdr:row>0</xdr:row>
      <xdr:rowOff>0</xdr:rowOff>
    </xdr:from>
    <xdr:to>
      <xdr:col>9</xdr:col>
      <xdr:colOff>303107</xdr:colOff>
      <xdr:row>0</xdr:row>
      <xdr:rowOff>0</xdr:rowOff>
    </xdr:to>
    <xdr:sp macro="" textlink="">
      <xdr:nvSpPr>
        <xdr:cNvPr id="2080" name="Text Box 32"/>
        <xdr:cNvSpPr txBox="1">
          <a:spLocks noChangeArrowheads="1"/>
        </xdr:cNvSpPr>
      </xdr:nvSpPr>
      <xdr:spPr bwMode="auto">
        <a:xfrm>
          <a:off x="5234940" y="0"/>
          <a:ext cx="25146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R2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2</xdr:col>
      <xdr:colOff>394335</xdr:colOff>
      <xdr:row>0</xdr:row>
      <xdr:rowOff>0</xdr:rowOff>
    </xdr:to>
    <xdr:sp macro="" textlink="">
      <xdr:nvSpPr>
        <xdr:cNvPr id="2081" name="Text Box 33"/>
        <xdr:cNvSpPr txBox="1">
          <a:spLocks noChangeArrowheads="1"/>
        </xdr:cNvSpPr>
      </xdr:nvSpPr>
      <xdr:spPr bwMode="auto">
        <a:xfrm>
          <a:off x="1066800" y="0"/>
          <a:ext cx="6096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R1</a:t>
          </a:r>
        </a:p>
      </xdr:txBody>
    </xdr:sp>
    <xdr:clientData/>
  </xdr:twoCellAnchor>
  <xdr:twoCellAnchor>
    <xdr:from>
      <xdr:col>5</xdr:col>
      <xdr:colOff>350520</xdr:colOff>
      <xdr:row>0</xdr:row>
      <xdr:rowOff>0</xdr:rowOff>
    </xdr:from>
    <xdr:to>
      <xdr:col>6</xdr:col>
      <xdr:colOff>150495</xdr:colOff>
      <xdr:row>0</xdr:row>
      <xdr:rowOff>0</xdr:rowOff>
    </xdr:to>
    <xdr:sp macro="" textlink="">
      <xdr:nvSpPr>
        <xdr:cNvPr id="2082" name="Text Box 34"/>
        <xdr:cNvSpPr txBox="1">
          <a:spLocks noChangeArrowheads="1"/>
        </xdr:cNvSpPr>
      </xdr:nvSpPr>
      <xdr:spPr bwMode="auto">
        <a:xfrm>
          <a:off x="3573780" y="0"/>
          <a:ext cx="1600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L</a:t>
          </a:r>
        </a:p>
      </xdr:txBody>
    </xdr:sp>
    <xdr:clientData/>
  </xdr:twoCellAnchor>
  <xdr:twoCellAnchor>
    <xdr:from>
      <xdr:col>2</xdr:col>
      <xdr:colOff>363855</xdr:colOff>
      <xdr:row>0</xdr:row>
      <xdr:rowOff>0</xdr:rowOff>
    </xdr:from>
    <xdr:to>
      <xdr:col>2</xdr:col>
      <xdr:colOff>394335</xdr:colOff>
      <xdr:row>0</xdr:row>
      <xdr:rowOff>0</xdr:rowOff>
    </xdr:to>
    <xdr:sp macro="" textlink="">
      <xdr:nvSpPr>
        <xdr:cNvPr id="2083" name="Text Box 35"/>
        <xdr:cNvSpPr txBox="1">
          <a:spLocks noChangeArrowheads="1"/>
        </xdr:cNvSpPr>
      </xdr:nvSpPr>
      <xdr:spPr bwMode="auto">
        <a:xfrm>
          <a:off x="1097280" y="0"/>
          <a:ext cx="304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W1</a:t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289560</xdr:colOff>
      <xdr:row>0</xdr:row>
      <xdr:rowOff>0</xdr:rowOff>
    </xdr:to>
    <xdr:sp macro="" textlink="">
      <xdr:nvSpPr>
        <xdr:cNvPr id="2084" name="Text Box 36"/>
        <xdr:cNvSpPr txBox="1">
          <a:spLocks noChangeArrowheads="1"/>
        </xdr:cNvSpPr>
      </xdr:nvSpPr>
      <xdr:spPr bwMode="auto">
        <a:xfrm>
          <a:off x="5212080" y="0"/>
          <a:ext cx="25146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W2</a:t>
          </a:r>
        </a:p>
      </xdr:txBody>
    </xdr:sp>
    <xdr:clientData/>
  </xdr:twoCellAnchor>
  <xdr:twoCellAnchor>
    <xdr:from>
      <xdr:col>3</xdr:col>
      <xdr:colOff>302895</xdr:colOff>
      <xdr:row>0</xdr:row>
      <xdr:rowOff>0</xdr:rowOff>
    </xdr:from>
    <xdr:to>
      <xdr:col>3</xdr:col>
      <xdr:colOff>485775</xdr:colOff>
      <xdr:row>0</xdr:row>
      <xdr:rowOff>0</xdr:rowOff>
    </xdr:to>
    <xdr:sp macro="" textlink="">
      <xdr:nvSpPr>
        <xdr:cNvPr id="2085" name="Text Box 37"/>
        <xdr:cNvSpPr txBox="1">
          <a:spLocks noChangeArrowheads="1"/>
        </xdr:cNvSpPr>
      </xdr:nvSpPr>
      <xdr:spPr bwMode="auto">
        <a:xfrm>
          <a:off x="2270760" y="0"/>
          <a:ext cx="1828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X</a:t>
          </a:r>
        </a:p>
      </xdr:txBody>
    </xdr:sp>
    <xdr:clientData/>
  </xdr:twoCellAnchor>
  <xdr:twoCellAnchor editAs="oneCell">
    <xdr:from>
      <xdr:col>29</xdr:col>
      <xdr:colOff>0</xdr:colOff>
      <xdr:row>48</xdr:row>
      <xdr:rowOff>0</xdr:rowOff>
    </xdr:from>
    <xdr:to>
      <xdr:col>38</xdr:col>
      <xdr:colOff>371475</xdr:colOff>
      <xdr:row>65</xdr:row>
      <xdr:rowOff>47625</xdr:rowOff>
    </xdr:to>
    <xdr:pic>
      <xdr:nvPicPr>
        <xdr:cNvPr id="2116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25875" y="10725150"/>
          <a:ext cx="6762750" cy="3609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0</xdr:colOff>
      <xdr:row>69</xdr:row>
      <xdr:rowOff>0</xdr:rowOff>
    </xdr:from>
    <xdr:to>
      <xdr:col>38</xdr:col>
      <xdr:colOff>371475</xdr:colOff>
      <xdr:row>87</xdr:row>
      <xdr:rowOff>0</xdr:rowOff>
    </xdr:to>
    <xdr:pic>
      <xdr:nvPicPr>
        <xdr:cNvPr id="2117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25875" y="15125700"/>
          <a:ext cx="6762750" cy="377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5</xdr:col>
      <xdr:colOff>342900</xdr:colOff>
      <xdr:row>4</xdr:row>
      <xdr:rowOff>4593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9525"/>
          <a:ext cx="3438525" cy="957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P208"/>
  <sheetViews>
    <sheetView tabSelected="1" zoomScale="130" zoomScaleNormal="130" workbookViewId="0">
      <selection activeCell="K5" sqref="K5"/>
    </sheetView>
  </sheetViews>
  <sheetFormatPr defaultRowHeight="12.75" x14ac:dyDescent="0.2"/>
  <cols>
    <col min="1" max="1" width="4.85546875" style="2" customWidth="1"/>
    <col min="2" max="2" width="5.7109375" style="2" customWidth="1"/>
    <col min="3" max="3" width="18" style="2" customWidth="1"/>
    <col min="4" max="4" width="12.140625" style="2" customWidth="1"/>
    <col min="5" max="5" width="6.140625" style="2" customWidth="1"/>
    <col min="6" max="6" width="5.28515625" style="2" customWidth="1"/>
    <col min="7" max="7" width="6.28515625" style="2" customWidth="1"/>
    <col min="8" max="8" width="7.28515625" style="2" customWidth="1"/>
    <col min="9" max="9" width="9.7109375" style="2" customWidth="1"/>
    <col min="10" max="10" width="9.42578125" style="2" customWidth="1"/>
    <col min="11" max="11" width="6.7109375" style="2" customWidth="1"/>
    <col min="12" max="12" width="7.28515625" style="2" customWidth="1"/>
    <col min="13" max="13" width="5.7109375" style="2" customWidth="1"/>
    <col min="14" max="14" width="7.5703125" style="2" customWidth="1"/>
    <col min="15" max="15" width="7" style="2" customWidth="1"/>
    <col min="16" max="16" width="4.140625" style="2" customWidth="1"/>
    <col min="17" max="17" width="11.85546875" style="2" customWidth="1"/>
    <col min="18" max="18" width="12" style="2" customWidth="1"/>
    <col min="19" max="19" width="3" style="3" customWidth="1"/>
    <col min="20" max="20" width="14.140625" style="2" customWidth="1"/>
    <col min="21" max="21" width="9.28515625" style="2" customWidth="1"/>
    <col min="22" max="22" width="48.5703125" style="2" customWidth="1"/>
    <col min="23" max="30" width="9.140625" style="2"/>
    <col min="31" max="31" width="22.7109375" style="2" customWidth="1"/>
    <col min="32" max="16384" width="9.140625" style="2"/>
  </cols>
  <sheetData>
    <row r="1" spans="1:29" ht="15.75" thickBot="1" x14ac:dyDescent="0.25">
      <c r="V1" s="4" t="s">
        <v>13</v>
      </c>
      <c r="W1" s="5" t="s">
        <v>0</v>
      </c>
      <c r="Y1" s="6"/>
      <c r="Z1" s="6"/>
      <c r="AA1" s="6"/>
      <c r="AB1" s="6"/>
      <c r="AC1" s="6"/>
    </row>
    <row r="2" spans="1:29" ht="27" customHeight="1" thickBot="1" x14ac:dyDescent="0.4">
      <c r="B2" s="72"/>
      <c r="C2" s="73"/>
      <c r="D2" s="70"/>
      <c r="E2" s="70"/>
      <c r="F2" s="70"/>
      <c r="G2" s="70"/>
      <c r="H2" s="70"/>
      <c r="I2" s="74"/>
      <c r="J2" s="74"/>
      <c r="K2" s="70"/>
      <c r="L2" s="70"/>
      <c r="M2" s="70"/>
      <c r="N2" s="70"/>
      <c r="O2" s="70"/>
      <c r="P2" s="70"/>
      <c r="Q2" s="70"/>
      <c r="R2" s="70"/>
      <c r="S2" s="24"/>
      <c r="U2" s="77" t="s">
        <v>90</v>
      </c>
      <c r="V2" s="4" t="s">
        <v>13</v>
      </c>
      <c r="Y2" s="6"/>
      <c r="Z2" s="6"/>
      <c r="AA2" s="6"/>
      <c r="AB2" s="6"/>
      <c r="AC2" s="6"/>
    </row>
    <row r="3" spans="1:29" ht="17.100000000000001" customHeight="1" x14ac:dyDescent="0.2">
      <c r="B3" s="70"/>
      <c r="C3" s="70"/>
      <c r="D3" s="70"/>
      <c r="E3" s="70"/>
      <c r="F3" s="70"/>
      <c r="G3" s="70"/>
      <c r="H3" s="70"/>
      <c r="I3" s="70"/>
      <c r="J3" s="75"/>
      <c r="K3" s="70"/>
      <c r="L3" s="76"/>
      <c r="M3" s="76"/>
      <c r="N3" s="76"/>
      <c r="O3" s="70"/>
      <c r="P3" s="70"/>
      <c r="Q3" s="70"/>
      <c r="R3" s="70"/>
      <c r="S3" s="24"/>
      <c r="T3" s="8"/>
      <c r="U3" s="8"/>
      <c r="V3" s="4" t="s">
        <v>13</v>
      </c>
      <c r="W3" s="9" t="s">
        <v>92</v>
      </c>
      <c r="Y3" s="6"/>
      <c r="Z3" s="6"/>
      <c r="AA3" s="6"/>
      <c r="AB3" s="6"/>
      <c r="AC3" s="6"/>
    </row>
    <row r="4" spans="1:29" ht="17.100000000000001" customHeight="1" x14ac:dyDescent="0.2">
      <c r="V4" s="4" t="s">
        <v>13</v>
      </c>
      <c r="W4" s="10" t="s">
        <v>93</v>
      </c>
      <c r="X4" s="6"/>
      <c r="Y4" s="6"/>
      <c r="Z4" s="6"/>
      <c r="AA4" s="6"/>
      <c r="AB4" s="6"/>
      <c r="AC4" s="6"/>
    </row>
    <row r="5" spans="1:29" ht="17.100000000000001" customHeight="1" x14ac:dyDescent="0.2">
      <c r="B5" s="11"/>
      <c r="C5" s="78" t="s">
        <v>97</v>
      </c>
      <c r="D5" s="11"/>
      <c r="E5" s="11"/>
      <c r="F5" s="11"/>
      <c r="G5" s="11"/>
      <c r="H5" s="11"/>
      <c r="I5" s="11"/>
      <c r="J5" s="11"/>
      <c r="K5" s="79">
        <v>17</v>
      </c>
      <c r="L5" s="13" t="s">
        <v>14</v>
      </c>
      <c r="M5" s="11"/>
      <c r="N5" s="11"/>
      <c r="O5" s="11"/>
      <c r="V5" s="4" t="s">
        <v>13</v>
      </c>
      <c r="W5" s="10" t="s">
        <v>1</v>
      </c>
      <c r="Y5" s="6"/>
      <c r="Z5" s="6"/>
      <c r="AA5" s="6"/>
      <c r="AB5" s="6"/>
      <c r="AC5" s="6"/>
    </row>
    <row r="6" spans="1:29" ht="17.100000000000001" customHeight="1" thickBot="1" x14ac:dyDescent="0.3">
      <c r="A6" s="56"/>
      <c r="B6" s="14"/>
      <c r="C6" s="12" t="s">
        <v>15</v>
      </c>
      <c r="D6" s="11"/>
      <c r="E6" s="11"/>
      <c r="F6" s="11"/>
      <c r="G6" s="11"/>
      <c r="H6" s="11"/>
      <c r="I6" s="11"/>
      <c r="J6" s="11"/>
      <c r="K6" s="79">
        <v>30</v>
      </c>
      <c r="L6" s="13" t="s">
        <v>14</v>
      </c>
      <c r="M6" s="11"/>
      <c r="N6" s="11"/>
      <c r="O6" s="11"/>
      <c r="V6" s="4" t="s">
        <v>13</v>
      </c>
      <c r="W6" s="15">
        <f>IF(K7=W3,1,IF(K7=W4,2,IF(K7=W5,3,"")))</f>
        <v>1</v>
      </c>
      <c r="X6" s="6"/>
      <c r="Y6" s="6"/>
      <c r="Z6" s="6"/>
      <c r="AA6" s="6"/>
      <c r="AB6" s="6"/>
      <c r="AC6" s="6"/>
    </row>
    <row r="7" spans="1:29" ht="17.100000000000001" customHeight="1" x14ac:dyDescent="0.25">
      <c r="A7" s="56"/>
      <c r="B7" s="14"/>
      <c r="C7" s="78" t="s">
        <v>91</v>
      </c>
      <c r="D7" s="11"/>
      <c r="E7" s="11"/>
      <c r="F7" s="11"/>
      <c r="G7" s="11"/>
      <c r="H7" s="11"/>
      <c r="I7" s="11"/>
      <c r="J7" s="11"/>
      <c r="K7" s="80" t="s">
        <v>92</v>
      </c>
      <c r="L7" s="80"/>
      <c r="M7" s="80"/>
      <c r="N7" s="80"/>
      <c r="O7" s="80"/>
      <c r="P7" s="80"/>
      <c r="Q7" s="80"/>
      <c r="R7" s="80"/>
      <c r="S7" s="17"/>
      <c r="V7" s="4" t="s">
        <v>13</v>
      </c>
      <c r="W7" s="9" t="s">
        <v>2</v>
      </c>
      <c r="Y7" s="6"/>
      <c r="Z7" s="6"/>
      <c r="AA7" s="6"/>
      <c r="AB7" s="6"/>
      <c r="AC7" s="6"/>
    </row>
    <row r="8" spans="1:29" ht="17.100000000000001" customHeight="1" x14ac:dyDescent="0.2">
      <c r="A8" s="1"/>
      <c r="B8" s="18"/>
      <c r="C8" s="78" t="s">
        <v>94</v>
      </c>
      <c r="D8" s="19"/>
      <c r="E8" s="19"/>
      <c r="F8" s="11"/>
      <c r="G8" s="11"/>
      <c r="H8" s="11"/>
      <c r="I8" s="11"/>
      <c r="J8" s="11"/>
      <c r="K8" s="80" t="s">
        <v>3</v>
      </c>
      <c r="L8" s="80"/>
      <c r="M8" s="80"/>
      <c r="N8" s="80"/>
      <c r="O8" s="80"/>
      <c r="P8" s="80"/>
      <c r="Q8" s="80"/>
      <c r="R8" s="22"/>
      <c r="S8" s="22"/>
      <c r="V8" s="4" t="s">
        <v>13</v>
      </c>
      <c r="W8" s="10" t="s">
        <v>3</v>
      </c>
      <c r="Y8" s="6"/>
      <c r="Z8" s="6"/>
      <c r="AA8" s="6"/>
      <c r="AB8" s="6"/>
      <c r="AC8" s="6"/>
    </row>
    <row r="9" spans="1:29" ht="17.100000000000001" customHeight="1" thickBot="1" x14ac:dyDescent="0.25">
      <c r="A9" s="1"/>
      <c r="B9" s="18"/>
      <c r="C9" s="78" t="s">
        <v>95</v>
      </c>
      <c r="D9" s="19"/>
      <c r="E9" s="19"/>
      <c r="F9" s="11"/>
      <c r="G9" s="11"/>
      <c r="H9" s="11"/>
      <c r="I9" s="11"/>
      <c r="J9" s="11"/>
      <c r="K9" s="80" t="s">
        <v>5</v>
      </c>
      <c r="L9" s="80"/>
      <c r="M9" s="80"/>
      <c r="N9" s="80"/>
      <c r="O9" s="80"/>
      <c r="P9" s="80"/>
      <c r="Q9" s="80"/>
      <c r="R9" s="80"/>
      <c r="S9" s="22"/>
      <c r="V9" s="4" t="s">
        <v>13</v>
      </c>
      <c r="W9" s="15">
        <f>IF(K8=W7,1,IF(K8=W8,2,""))</f>
        <v>2</v>
      </c>
      <c r="Y9" s="6"/>
      <c r="Z9" s="6"/>
      <c r="AA9" s="6"/>
      <c r="AB9" s="6"/>
      <c r="AC9" s="6"/>
    </row>
    <row r="10" spans="1:29" ht="17.100000000000001" customHeight="1" x14ac:dyDescent="0.2">
      <c r="A10" s="1"/>
      <c r="B10" s="18"/>
      <c r="C10" s="78" t="s">
        <v>96</v>
      </c>
      <c r="D10" s="19"/>
      <c r="E10" s="19"/>
      <c r="F10" s="11"/>
      <c r="G10" s="11"/>
      <c r="H10" s="11"/>
      <c r="I10" s="11"/>
      <c r="J10" s="11"/>
      <c r="K10" s="80" t="s">
        <v>8</v>
      </c>
      <c r="L10" s="80"/>
      <c r="M10" s="80"/>
      <c r="N10" s="80"/>
      <c r="O10" s="80"/>
      <c r="P10" s="80"/>
      <c r="Q10" s="80"/>
      <c r="R10" s="22"/>
      <c r="S10" s="22"/>
      <c r="T10" s="23"/>
      <c r="U10" s="24"/>
      <c r="V10" s="4" t="s">
        <v>13</v>
      </c>
      <c r="W10" s="9" t="s">
        <v>4</v>
      </c>
      <c r="Y10" s="6"/>
      <c r="Z10" s="6"/>
      <c r="AA10" s="6"/>
      <c r="AB10" s="6"/>
      <c r="AC10" s="6"/>
    </row>
    <row r="11" spans="1:29" ht="17.100000000000001" customHeight="1" x14ac:dyDescent="0.2">
      <c r="A11" s="1"/>
      <c r="B11" s="18"/>
      <c r="C11" s="12"/>
      <c r="D11" s="19"/>
      <c r="E11" s="19"/>
      <c r="F11" s="11"/>
      <c r="G11" s="11"/>
      <c r="H11" s="11"/>
      <c r="I11" s="11"/>
      <c r="J11" s="11"/>
      <c r="K11" s="11"/>
      <c r="L11" s="11"/>
      <c r="M11" s="11"/>
      <c r="N11" s="16"/>
      <c r="O11" s="20"/>
      <c r="P11" s="21"/>
      <c r="Q11" s="21"/>
      <c r="R11" s="22"/>
      <c r="S11" s="22"/>
      <c r="T11" s="23"/>
      <c r="U11" s="24"/>
      <c r="V11" s="4" t="s">
        <v>13</v>
      </c>
      <c r="W11" s="10" t="s">
        <v>5</v>
      </c>
      <c r="Y11" s="6"/>
      <c r="Z11" s="6"/>
      <c r="AA11" s="6"/>
      <c r="AB11" s="6"/>
      <c r="AC11" s="6"/>
    </row>
    <row r="12" spans="1:29" ht="17.100000000000001" customHeight="1" x14ac:dyDescent="0.3">
      <c r="A12" s="1"/>
      <c r="B12" s="18"/>
      <c r="C12" s="18"/>
      <c r="D12" s="19"/>
      <c r="E12" s="13"/>
      <c r="F12" s="13"/>
      <c r="G12" s="13"/>
      <c r="H12" s="25" t="s">
        <v>86</v>
      </c>
      <c r="I12" s="26"/>
      <c r="J12" s="26"/>
      <c r="K12" s="11"/>
      <c r="L12" s="11"/>
      <c r="M12" s="11"/>
      <c r="N12" s="16"/>
      <c r="O12" s="11"/>
      <c r="T12" s="27" t="s">
        <v>71</v>
      </c>
      <c r="V12" s="4" t="s">
        <v>13</v>
      </c>
      <c r="W12" s="10" t="s">
        <v>6</v>
      </c>
      <c r="Y12" s="6"/>
      <c r="Z12" s="6"/>
      <c r="AA12" s="6"/>
      <c r="AB12" s="6"/>
      <c r="AC12" s="6"/>
    </row>
    <row r="13" spans="1:29" ht="17.100000000000001" customHeight="1" thickBot="1" x14ac:dyDescent="0.25">
      <c r="A13" s="1"/>
      <c r="B13" s="18"/>
      <c r="C13" s="18"/>
      <c r="D13" s="19"/>
      <c r="E13" s="13"/>
      <c r="F13" s="13"/>
      <c r="G13" s="13"/>
      <c r="H13" s="25"/>
      <c r="I13" s="26"/>
      <c r="J13" s="26"/>
      <c r="K13" s="11"/>
      <c r="L13" s="11"/>
      <c r="M13" s="11"/>
      <c r="N13" s="16"/>
      <c r="O13" s="11"/>
      <c r="S13" s="2"/>
      <c r="T13" s="28"/>
      <c r="V13" s="4"/>
      <c r="W13" s="10"/>
      <c r="Y13" s="6"/>
      <c r="Z13" s="6"/>
      <c r="AA13" s="6"/>
      <c r="AB13" s="6"/>
      <c r="AC13" s="6"/>
    </row>
    <row r="14" spans="1:29" ht="17.100000000000001" customHeight="1" thickTop="1" thickBot="1" x14ac:dyDescent="0.25">
      <c r="A14" s="1"/>
      <c r="B14" s="137" t="s">
        <v>22</v>
      </c>
      <c r="C14" s="144" t="s">
        <v>23</v>
      </c>
      <c r="D14" s="98" t="s">
        <v>77</v>
      </c>
      <c r="E14" s="99"/>
      <c r="F14" s="99"/>
      <c r="G14" s="99"/>
      <c r="H14" s="99"/>
      <c r="I14" s="99"/>
      <c r="J14" s="99"/>
      <c r="K14" s="98" t="s">
        <v>78</v>
      </c>
      <c r="L14" s="99"/>
      <c r="M14" s="99"/>
      <c r="N14" s="99"/>
      <c r="O14" s="99"/>
      <c r="P14" s="99"/>
      <c r="Q14" s="99"/>
      <c r="R14" s="131"/>
      <c r="S14" s="29"/>
      <c r="T14" s="94">
        <f>IF(K6&gt;0,0,0.1)</f>
        <v>0</v>
      </c>
      <c r="V14" s="4" t="s">
        <v>13</v>
      </c>
      <c r="W14" s="30">
        <f>IF(K9=W10,1,IF(K9=W11,2,IF(K9=W12,3,"")))</f>
        <v>2</v>
      </c>
      <c r="Y14" s="6"/>
      <c r="Z14" s="6"/>
      <c r="AA14" s="6"/>
      <c r="AB14" s="6"/>
      <c r="AC14" s="6"/>
    </row>
    <row r="15" spans="1:29" ht="17.100000000000001" customHeight="1" thickBot="1" x14ac:dyDescent="0.25">
      <c r="A15" s="41"/>
      <c r="B15" s="130"/>
      <c r="C15" s="143"/>
      <c r="D15" s="103"/>
      <c r="E15" s="104"/>
      <c r="F15" s="104"/>
      <c r="G15" s="104"/>
      <c r="H15" s="104"/>
      <c r="I15" s="104"/>
      <c r="J15" s="104"/>
      <c r="K15" s="102"/>
      <c r="L15" s="100"/>
      <c r="M15" s="100"/>
      <c r="N15" s="100"/>
      <c r="O15" s="100"/>
      <c r="P15" s="100"/>
      <c r="Q15" s="100"/>
      <c r="R15" s="101"/>
      <c r="S15" s="29"/>
      <c r="T15" s="95"/>
      <c r="V15" s="4" t="s">
        <v>13</v>
      </c>
      <c r="W15" s="9" t="s">
        <v>7</v>
      </c>
      <c r="Y15" s="6"/>
      <c r="Z15" s="6"/>
      <c r="AA15" s="6"/>
      <c r="AB15" s="6"/>
      <c r="AC15" s="6"/>
    </row>
    <row r="16" spans="1:29" ht="17.100000000000001" customHeight="1" thickTop="1" x14ac:dyDescent="0.2">
      <c r="A16" s="70"/>
      <c r="B16" s="129" t="s">
        <v>27</v>
      </c>
      <c r="C16" s="141" t="s">
        <v>28</v>
      </c>
      <c r="D16" s="98" t="s">
        <v>80</v>
      </c>
      <c r="E16" s="99"/>
      <c r="F16" s="99"/>
      <c r="G16" s="99"/>
      <c r="H16" s="99"/>
      <c r="I16" s="99"/>
      <c r="J16" s="99"/>
      <c r="K16" s="98" t="s">
        <v>79</v>
      </c>
      <c r="L16" s="132"/>
      <c r="M16" s="132"/>
      <c r="N16" s="132"/>
      <c r="O16" s="132"/>
      <c r="P16" s="132"/>
      <c r="Q16" s="132"/>
      <c r="R16" s="133"/>
      <c r="S16" s="29"/>
      <c r="T16" s="95">
        <f>+IF(F31&gt;=40,0,0.06)</f>
        <v>0.06</v>
      </c>
      <c r="V16" s="4" t="s">
        <v>13</v>
      </c>
      <c r="W16" s="10" t="s">
        <v>8</v>
      </c>
      <c r="Y16" s="6"/>
      <c r="Z16" s="6"/>
      <c r="AA16" s="6"/>
      <c r="AB16" s="6"/>
      <c r="AC16" s="6"/>
    </row>
    <row r="17" spans="1:29" ht="17.100000000000001" customHeight="1" thickBot="1" x14ac:dyDescent="0.25">
      <c r="A17" s="70"/>
      <c r="B17" s="130"/>
      <c r="C17" s="143"/>
      <c r="D17" s="103"/>
      <c r="E17" s="104"/>
      <c r="F17" s="104"/>
      <c r="G17" s="104"/>
      <c r="H17" s="104"/>
      <c r="I17" s="100"/>
      <c r="J17" s="100"/>
      <c r="K17" s="134"/>
      <c r="L17" s="135"/>
      <c r="M17" s="135"/>
      <c r="N17" s="135"/>
      <c r="O17" s="135"/>
      <c r="P17" s="135"/>
      <c r="Q17" s="135"/>
      <c r="R17" s="136"/>
      <c r="S17" s="29"/>
      <c r="T17" s="95"/>
      <c r="V17" s="4" t="s">
        <v>13</v>
      </c>
      <c r="W17" s="10" t="s">
        <v>9</v>
      </c>
      <c r="Y17" s="6"/>
      <c r="Z17" s="6"/>
      <c r="AA17" s="6"/>
      <c r="AB17" s="6"/>
      <c r="AC17" s="6"/>
    </row>
    <row r="18" spans="1:29" ht="17.100000000000001" customHeight="1" thickTop="1" x14ac:dyDescent="0.2">
      <c r="A18" s="70"/>
      <c r="B18" s="129" t="s">
        <v>31</v>
      </c>
      <c r="C18" s="141" t="s">
        <v>32</v>
      </c>
      <c r="D18" s="98" t="s">
        <v>82</v>
      </c>
      <c r="E18" s="99"/>
      <c r="F18" s="99"/>
      <c r="G18" s="99"/>
      <c r="H18" s="131"/>
      <c r="I18" s="98" t="s">
        <v>60</v>
      </c>
      <c r="J18" s="99"/>
      <c r="K18" s="100"/>
      <c r="L18" s="100"/>
      <c r="M18" s="101"/>
      <c r="N18" s="102" t="s">
        <v>81</v>
      </c>
      <c r="O18" s="100"/>
      <c r="P18" s="100"/>
      <c r="Q18" s="100"/>
      <c r="R18" s="101"/>
      <c r="S18" s="29"/>
      <c r="T18" s="95">
        <f>IF(W6=3,0.08,IF(W6=2,0.04,0))</f>
        <v>0</v>
      </c>
      <c r="V18" s="4" t="s">
        <v>13</v>
      </c>
      <c r="W18" s="10" t="s">
        <v>10</v>
      </c>
      <c r="Y18" s="6"/>
      <c r="Z18" s="6"/>
      <c r="AA18" s="6"/>
      <c r="AB18" s="6"/>
      <c r="AC18" s="6"/>
    </row>
    <row r="19" spans="1:29" ht="17.100000000000001" customHeight="1" x14ac:dyDescent="0.2">
      <c r="A19" s="70"/>
      <c r="B19" s="138"/>
      <c r="C19" s="142"/>
      <c r="D19" s="102"/>
      <c r="E19" s="100"/>
      <c r="F19" s="100"/>
      <c r="G19" s="100"/>
      <c r="H19" s="101"/>
      <c r="I19" s="102"/>
      <c r="J19" s="100"/>
      <c r="K19" s="100"/>
      <c r="L19" s="100"/>
      <c r="M19" s="101"/>
      <c r="N19" s="102"/>
      <c r="O19" s="100"/>
      <c r="P19" s="100"/>
      <c r="Q19" s="100"/>
      <c r="R19" s="101"/>
      <c r="S19" s="29"/>
      <c r="T19" s="95"/>
      <c r="V19" s="4" t="s">
        <v>13</v>
      </c>
      <c r="W19" s="10" t="s">
        <v>11</v>
      </c>
      <c r="Y19" s="6"/>
      <c r="Z19" s="6"/>
      <c r="AA19" s="6"/>
      <c r="AB19" s="6"/>
      <c r="AC19" s="6"/>
    </row>
    <row r="20" spans="1:29" ht="17.100000000000001" customHeight="1" thickBot="1" x14ac:dyDescent="0.25">
      <c r="A20" s="70"/>
      <c r="B20" s="130"/>
      <c r="C20" s="143"/>
      <c r="D20" s="103"/>
      <c r="E20" s="104"/>
      <c r="F20" s="104"/>
      <c r="G20" s="104"/>
      <c r="H20" s="105"/>
      <c r="I20" s="103"/>
      <c r="J20" s="104"/>
      <c r="K20" s="104"/>
      <c r="L20" s="104"/>
      <c r="M20" s="105"/>
      <c r="N20" s="103"/>
      <c r="O20" s="104"/>
      <c r="P20" s="104"/>
      <c r="Q20" s="104"/>
      <c r="R20" s="105"/>
      <c r="S20" s="29"/>
      <c r="T20" s="95"/>
      <c r="V20" s="4" t="s">
        <v>13</v>
      </c>
      <c r="W20" s="10" t="s">
        <v>12</v>
      </c>
      <c r="Y20" s="6"/>
      <c r="Z20" s="6"/>
      <c r="AA20" s="6"/>
      <c r="AB20" s="6"/>
      <c r="AC20" s="6"/>
    </row>
    <row r="21" spans="1:29" ht="17.100000000000001" customHeight="1" thickTop="1" thickBot="1" x14ac:dyDescent="0.25">
      <c r="A21" s="41"/>
      <c r="B21" s="129" t="s">
        <v>38</v>
      </c>
      <c r="C21" s="139" t="s">
        <v>39</v>
      </c>
      <c r="D21" s="98" t="s">
        <v>85</v>
      </c>
      <c r="E21" s="132"/>
      <c r="F21" s="132"/>
      <c r="G21" s="132"/>
      <c r="H21" s="132"/>
      <c r="I21" s="132"/>
      <c r="J21" s="133"/>
      <c r="K21" s="98" t="s">
        <v>88</v>
      </c>
      <c r="L21" s="132"/>
      <c r="M21" s="132"/>
      <c r="N21" s="132"/>
      <c r="O21" s="132"/>
      <c r="P21" s="132"/>
      <c r="Q21" s="132"/>
      <c r="R21" s="133"/>
      <c r="S21" s="29"/>
      <c r="T21" s="95">
        <f>IF(W9=2,0.04,0)</f>
        <v>0.04</v>
      </c>
      <c r="V21" s="4" t="s">
        <v>13</v>
      </c>
      <c r="W21" s="15">
        <f>IF(K10=W15,1,IF(K10=W16,2,IF(K10=W17,3,IF(K10=W18,4,IF(K10=W19,5,IF(K10=W20,6,""))))))</f>
        <v>2</v>
      </c>
      <c r="Y21" s="6"/>
      <c r="Z21" s="6"/>
      <c r="AA21" s="6"/>
      <c r="AB21" s="6"/>
      <c r="AC21" s="6"/>
    </row>
    <row r="22" spans="1:29" ht="27.75" customHeight="1" thickBot="1" x14ac:dyDescent="0.25">
      <c r="A22" s="41"/>
      <c r="B22" s="130"/>
      <c r="C22" s="140"/>
      <c r="D22" s="134"/>
      <c r="E22" s="135"/>
      <c r="F22" s="135"/>
      <c r="G22" s="135"/>
      <c r="H22" s="135"/>
      <c r="I22" s="135"/>
      <c r="J22" s="136"/>
      <c r="K22" s="134"/>
      <c r="L22" s="135"/>
      <c r="M22" s="135"/>
      <c r="N22" s="135"/>
      <c r="O22" s="135"/>
      <c r="P22" s="135"/>
      <c r="Q22" s="135"/>
      <c r="R22" s="136"/>
      <c r="S22" s="29"/>
      <c r="T22" s="95"/>
      <c r="V22" s="4" t="s">
        <v>13</v>
      </c>
      <c r="Y22" s="6"/>
      <c r="Z22" s="6"/>
      <c r="AA22" s="6"/>
      <c r="AB22" s="6"/>
      <c r="AC22" s="6"/>
    </row>
    <row r="23" spans="1:29" ht="17.100000000000001" customHeight="1" thickTop="1" x14ac:dyDescent="0.2">
      <c r="A23" s="1"/>
      <c r="B23" s="129" t="s">
        <v>44</v>
      </c>
      <c r="C23" s="139" t="s">
        <v>45</v>
      </c>
      <c r="D23" s="98" t="s">
        <v>84</v>
      </c>
      <c r="E23" s="132"/>
      <c r="F23" s="132"/>
      <c r="G23" s="132"/>
      <c r="H23" s="133"/>
      <c r="I23" s="98" t="s">
        <v>48</v>
      </c>
      <c r="J23" s="132"/>
      <c r="K23" s="132"/>
      <c r="L23" s="132"/>
      <c r="M23" s="133"/>
      <c r="N23" s="98" t="s">
        <v>49</v>
      </c>
      <c r="O23" s="132"/>
      <c r="P23" s="132"/>
      <c r="Q23" s="132"/>
      <c r="R23" s="133"/>
      <c r="S23" s="29"/>
      <c r="T23" s="95">
        <f>IF(W14=3,0.04,IF(W14=2,0.02,0))</f>
        <v>0.02</v>
      </c>
      <c r="V23" s="4" t="s">
        <v>13</v>
      </c>
      <c r="Y23" s="6"/>
      <c r="Z23" s="6"/>
      <c r="AA23" s="6"/>
      <c r="AB23" s="6"/>
      <c r="AC23" s="6"/>
    </row>
    <row r="24" spans="1:29" ht="28.5" customHeight="1" thickBot="1" x14ac:dyDescent="0.25">
      <c r="A24" s="41"/>
      <c r="B24" s="130"/>
      <c r="C24" s="140"/>
      <c r="D24" s="134"/>
      <c r="E24" s="135"/>
      <c r="F24" s="135"/>
      <c r="G24" s="135"/>
      <c r="H24" s="136"/>
      <c r="I24" s="134"/>
      <c r="J24" s="135"/>
      <c r="K24" s="135"/>
      <c r="L24" s="135"/>
      <c r="M24" s="136"/>
      <c r="N24" s="134"/>
      <c r="O24" s="135"/>
      <c r="P24" s="135"/>
      <c r="Q24" s="135"/>
      <c r="R24" s="136"/>
      <c r="S24" s="29"/>
      <c r="T24" s="95"/>
      <c r="V24" s="4" t="s">
        <v>13</v>
      </c>
      <c r="Y24" s="6"/>
      <c r="Z24" s="6"/>
      <c r="AA24" s="6"/>
      <c r="AB24" s="6"/>
      <c r="AC24" s="6"/>
    </row>
    <row r="25" spans="1:29" ht="17.100000000000001" customHeight="1" thickTop="1" x14ac:dyDescent="0.2">
      <c r="A25" s="41"/>
      <c r="B25" s="129" t="s">
        <v>50</v>
      </c>
      <c r="C25" s="139" t="s">
        <v>51</v>
      </c>
      <c r="D25" s="98" t="s">
        <v>61</v>
      </c>
      <c r="E25" s="146"/>
      <c r="F25" s="98" t="s">
        <v>75</v>
      </c>
      <c r="G25" s="99"/>
      <c r="H25" s="131"/>
      <c r="I25" s="100" t="s">
        <v>83</v>
      </c>
      <c r="J25" s="152"/>
      <c r="K25" s="98" t="s">
        <v>59</v>
      </c>
      <c r="L25" s="99"/>
      <c r="M25" s="131"/>
      <c r="N25" s="98" t="s">
        <v>56</v>
      </c>
      <c r="O25" s="99"/>
      <c r="P25" s="131"/>
      <c r="Q25" s="98" t="s">
        <v>76</v>
      </c>
      <c r="R25" s="146"/>
      <c r="S25" s="29"/>
      <c r="T25" s="95">
        <f>IF(W21=6,0.2,IF(W21=5,0.16,IF(W21=4,0.16,IF(W21=3,0.08,IF(W21=2,0.04,0)))))</f>
        <v>0.04</v>
      </c>
      <c r="V25" s="4" t="s">
        <v>13</v>
      </c>
      <c r="Y25" s="6"/>
      <c r="Z25" s="6"/>
      <c r="AA25" s="6"/>
      <c r="AB25" s="6"/>
      <c r="AC25" s="6"/>
    </row>
    <row r="26" spans="1:29" ht="30.75" customHeight="1" thickBot="1" x14ac:dyDescent="0.25">
      <c r="A26" s="41"/>
      <c r="B26" s="145"/>
      <c r="C26" s="151"/>
      <c r="D26" s="147"/>
      <c r="E26" s="148"/>
      <c r="F26" s="103"/>
      <c r="G26" s="104"/>
      <c r="H26" s="105"/>
      <c r="I26" s="104"/>
      <c r="J26" s="153"/>
      <c r="K26" s="103"/>
      <c r="L26" s="104"/>
      <c r="M26" s="105"/>
      <c r="N26" s="103"/>
      <c r="O26" s="104"/>
      <c r="P26" s="105"/>
      <c r="Q26" s="147"/>
      <c r="R26" s="148"/>
      <c r="S26" s="29"/>
      <c r="T26" s="154"/>
      <c r="V26" s="4" t="s">
        <v>13</v>
      </c>
      <c r="Y26" s="6"/>
      <c r="Z26" s="6"/>
      <c r="AA26" s="6"/>
      <c r="AB26" s="6"/>
      <c r="AC26" s="6"/>
    </row>
    <row r="27" spans="1:29" ht="17.100000000000001" customHeight="1" thickTop="1" thickBot="1" x14ac:dyDescent="0.25">
      <c r="A27" s="70"/>
      <c r="E27" s="31"/>
      <c r="O27" s="32"/>
      <c r="V27" s="4" t="s">
        <v>13</v>
      </c>
      <c r="Y27" s="6"/>
      <c r="Z27" s="6"/>
      <c r="AA27" s="6"/>
      <c r="AB27" s="6"/>
      <c r="AC27" s="6"/>
    </row>
    <row r="28" spans="1:29" ht="17.100000000000001" customHeight="1" x14ac:dyDescent="0.2">
      <c r="A28" s="41"/>
      <c r="B28" s="7"/>
      <c r="C28" s="33"/>
      <c r="E28" s="33"/>
      <c r="M28" s="23"/>
      <c r="N28" s="23"/>
      <c r="O28" s="34"/>
      <c r="T28" s="96" t="s">
        <v>89</v>
      </c>
      <c r="V28" s="4" t="s">
        <v>13</v>
      </c>
      <c r="Y28" s="6"/>
      <c r="Z28" s="6"/>
      <c r="AA28" s="6"/>
      <c r="AB28" s="6"/>
      <c r="AC28" s="6"/>
    </row>
    <row r="29" spans="1:29" ht="17.100000000000001" customHeight="1" x14ac:dyDescent="0.2">
      <c r="A29" s="70"/>
      <c r="B29" s="35" t="s">
        <v>68</v>
      </c>
      <c r="C29" s="36"/>
      <c r="D29" s="37"/>
      <c r="E29" s="37"/>
      <c r="F29" s="12" t="s">
        <v>16</v>
      </c>
      <c r="G29" s="12"/>
      <c r="H29" s="19" t="s">
        <v>62</v>
      </c>
      <c r="I29" s="38" t="s">
        <v>17</v>
      </c>
      <c r="J29" s="38" t="s">
        <v>18</v>
      </c>
      <c r="K29" s="38" t="s">
        <v>72</v>
      </c>
      <c r="L29" s="38" t="s">
        <v>73</v>
      </c>
      <c r="M29" s="38" t="s">
        <v>74</v>
      </c>
      <c r="N29" s="37"/>
      <c r="O29" s="39"/>
      <c r="T29" s="97"/>
      <c r="V29" s="4" t="s">
        <v>13</v>
      </c>
      <c r="Y29" s="6"/>
      <c r="Z29" s="6"/>
      <c r="AA29" s="6"/>
      <c r="AB29" s="6"/>
      <c r="AC29" s="6"/>
    </row>
    <row r="30" spans="1:29" ht="17.100000000000001" customHeight="1" x14ac:dyDescent="0.2">
      <c r="A30" s="41"/>
      <c r="B30" s="1"/>
      <c r="C30" s="40"/>
      <c r="D30" s="41"/>
      <c r="E30" s="41"/>
      <c r="F30" s="41"/>
      <c r="G30" s="41"/>
      <c r="H30" s="42"/>
      <c r="I30" s="43"/>
      <c r="J30" s="44"/>
      <c r="K30" s="39"/>
      <c r="L30" s="41"/>
      <c r="M30" s="1"/>
      <c r="N30" s="45"/>
      <c r="O30" s="32"/>
      <c r="P30" s="46"/>
      <c r="Q30" s="46"/>
      <c r="T30" s="97"/>
      <c r="V30" s="4" t="s">
        <v>13</v>
      </c>
      <c r="Y30" s="6"/>
      <c r="Z30" s="6"/>
      <c r="AA30" s="6"/>
      <c r="AB30" s="6"/>
      <c r="AC30" s="6"/>
    </row>
    <row r="31" spans="1:29" ht="21.75" customHeight="1" thickBot="1" x14ac:dyDescent="0.4">
      <c r="A31" s="41"/>
      <c r="B31" s="1"/>
      <c r="C31" s="40"/>
      <c r="D31" s="41"/>
      <c r="E31" s="1" t="s">
        <v>63</v>
      </c>
      <c r="F31" s="41">
        <f>+IF(K6,K6,K5)</f>
        <v>30</v>
      </c>
      <c r="G31" s="39" t="s">
        <v>19</v>
      </c>
      <c r="H31" s="42" t="str">
        <f>T14&amp;" +"</f>
        <v>0 +</v>
      </c>
      <c r="I31" s="42" t="str">
        <f>+T16&amp;" +"</f>
        <v>0.06 +</v>
      </c>
      <c r="J31" s="42" t="str">
        <f>+T18&amp;" + "</f>
        <v xml:space="preserve">0 + </v>
      </c>
      <c r="K31" s="42" t="str">
        <f>+T21&amp;" +"</f>
        <v>0.04 +</v>
      </c>
      <c r="L31" s="42" t="str">
        <f>+T23&amp;" +"</f>
        <v>0.02 +</v>
      </c>
      <c r="M31" s="45" t="str">
        <f>+T25&amp;"  )"</f>
        <v>0.04  )</v>
      </c>
      <c r="N31" s="39"/>
      <c r="P31" s="46"/>
      <c r="Q31" s="46"/>
      <c r="T31" s="47" t="str">
        <f>"= "&amp;100*(-G33-1)&amp;"%"</f>
        <v>= 16%</v>
      </c>
      <c r="V31" s="4" t="s">
        <v>13</v>
      </c>
      <c r="AA31" s="6"/>
      <c r="AB31" s="6"/>
      <c r="AC31" s="6"/>
    </row>
    <row r="32" spans="1:29" ht="17.100000000000001" customHeight="1" x14ac:dyDescent="0.2">
      <c r="A32" s="70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V32" s="4" t="s">
        <v>13</v>
      </c>
      <c r="AA32" s="6"/>
      <c r="AB32" s="6"/>
      <c r="AC32" s="6"/>
    </row>
    <row r="33" spans="1:29" ht="17.100000000000001" customHeight="1" x14ac:dyDescent="0.35">
      <c r="A33" s="41"/>
      <c r="B33" s="41"/>
      <c r="C33" s="41"/>
      <c r="D33" s="41"/>
      <c r="E33" s="1" t="s">
        <v>63</v>
      </c>
      <c r="F33" s="48">
        <f>+F31</f>
        <v>30</v>
      </c>
      <c r="G33" s="149" t="str">
        <f>"("&amp;(1+T14+T16+T18+T21+T23+T25)&amp;")"</f>
        <v>(1.16)</v>
      </c>
      <c r="H33" s="150"/>
      <c r="I33" s="39"/>
      <c r="J33" s="39"/>
      <c r="K33" s="39"/>
      <c r="L33" s="39"/>
      <c r="M33" s="39"/>
      <c r="N33" s="39"/>
      <c r="V33" s="4" t="s">
        <v>13</v>
      </c>
      <c r="Y33" s="6"/>
      <c r="Z33" s="6"/>
      <c r="AA33" s="6"/>
      <c r="AB33" s="6"/>
      <c r="AC33" s="6"/>
    </row>
    <row r="34" spans="1:29" ht="17.100000000000001" customHeight="1" thickBot="1" x14ac:dyDescent="0.25">
      <c r="A34" s="41"/>
      <c r="B34" s="41"/>
      <c r="C34" s="41"/>
      <c r="D34" s="41"/>
      <c r="E34" s="42"/>
      <c r="F34" s="41"/>
      <c r="G34" s="41"/>
      <c r="H34" s="41"/>
      <c r="I34" s="39"/>
      <c r="J34" s="39"/>
      <c r="K34" s="39"/>
      <c r="L34" s="39"/>
      <c r="M34" s="39"/>
      <c r="N34" s="39"/>
      <c r="V34" s="4" t="s">
        <v>13</v>
      </c>
      <c r="AA34" s="6"/>
      <c r="AB34" s="6"/>
      <c r="AC34" s="6"/>
    </row>
    <row r="35" spans="1:29" ht="17.100000000000001" customHeight="1" thickBot="1" x14ac:dyDescent="0.4">
      <c r="A35" s="41"/>
      <c r="B35" s="1"/>
      <c r="C35" s="49"/>
      <c r="D35" s="41"/>
      <c r="E35" s="50" t="s">
        <v>63</v>
      </c>
      <c r="F35" s="51">
        <f>-G33*F31</f>
        <v>34.799999999999997</v>
      </c>
      <c r="G35" s="51" t="s">
        <v>66</v>
      </c>
      <c r="H35" s="52"/>
      <c r="I35" s="53"/>
      <c r="J35" s="53"/>
      <c r="K35" s="39"/>
      <c r="N35" s="54"/>
      <c r="O35" s="55"/>
      <c r="P35" s="55"/>
      <c r="Q35" s="55"/>
      <c r="V35" s="4" t="s">
        <v>13</v>
      </c>
      <c r="AA35" s="6"/>
      <c r="AB35" s="6"/>
      <c r="AC35" s="6"/>
    </row>
    <row r="36" spans="1:29" ht="17.100000000000001" customHeight="1" x14ac:dyDescent="0.2">
      <c r="A36" s="41"/>
      <c r="B36" s="1"/>
      <c r="C36" s="49"/>
      <c r="D36" s="41"/>
      <c r="E36" s="39"/>
      <c r="F36" s="42"/>
      <c r="G36" s="39"/>
      <c r="H36" s="39"/>
      <c r="I36" s="39"/>
      <c r="J36" s="39"/>
      <c r="K36" s="39"/>
      <c r="L36" s="39"/>
      <c r="M36" s="39"/>
      <c r="N36" s="39"/>
      <c r="V36" s="4" t="s">
        <v>13</v>
      </c>
      <c r="AA36" s="6"/>
      <c r="AB36" s="6"/>
      <c r="AC36" s="6"/>
    </row>
    <row r="37" spans="1:29" ht="17.100000000000001" customHeight="1" x14ac:dyDescent="0.35">
      <c r="A37" s="41"/>
      <c r="B37" s="56" t="s">
        <v>69</v>
      </c>
      <c r="C37" s="40"/>
      <c r="D37" s="41"/>
      <c r="E37" s="39"/>
      <c r="F37" s="41">
        <f>+F35*3*2</f>
        <v>208.79999999999998</v>
      </c>
      <c r="G37" s="41" t="s">
        <v>20</v>
      </c>
      <c r="H37" s="41"/>
      <c r="I37" s="39"/>
      <c r="J37" s="39"/>
      <c r="K37" s="39"/>
      <c r="L37" s="39"/>
      <c r="M37" s="39"/>
      <c r="N37" s="39"/>
      <c r="V37" s="4" t="s">
        <v>13</v>
      </c>
      <c r="AA37" s="6"/>
      <c r="AB37" s="6"/>
      <c r="AC37" s="6"/>
    </row>
    <row r="38" spans="1:29" ht="17.100000000000001" customHeight="1" x14ac:dyDescent="0.2">
      <c r="A38" s="58"/>
      <c r="B38" s="41"/>
      <c r="C38" s="42"/>
      <c r="D38" s="39"/>
      <c r="E38" s="39"/>
      <c r="F38" s="39"/>
      <c r="G38" s="41"/>
      <c r="H38" s="41"/>
      <c r="I38" s="39"/>
      <c r="J38" s="39"/>
      <c r="K38" s="39"/>
      <c r="L38" s="39"/>
      <c r="M38" s="39"/>
      <c r="N38" s="39"/>
      <c r="V38" s="4" t="s">
        <v>13</v>
      </c>
      <c r="AA38" s="6"/>
      <c r="AB38" s="6"/>
      <c r="AC38" s="6"/>
    </row>
    <row r="39" spans="1:29" ht="17.100000000000001" customHeight="1" x14ac:dyDescent="0.35">
      <c r="A39" s="71"/>
      <c r="B39" s="57" t="s">
        <v>70</v>
      </c>
      <c r="C39" s="42"/>
      <c r="D39" s="41"/>
      <c r="E39" s="42"/>
      <c r="F39" s="41" t="s">
        <v>64</v>
      </c>
      <c r="G39" s="42" t="s">
        <v>21</v>
      </c>
      <c r="H39" s="32" t="s">
        <v>87</v>
      </c>
      <c r="I39" s="39"/>
      <c r="J39" s="39"/>
      <c r="K39" s="39"/>
      <c r="L39" s="39"/>
      <c r="M39" s="39"/>
      <c r="N39" s="39"/>
      <c r="V39" s="4" t="s">
        <v>13</v>
      </c>
      <c r="AA39" s="6"/>
      <c r="AB39" s="6"/>
      <c r="AC39" s="6"/>
    </row>
    <row r="40" spans="1:29" ht="17.100000000000001" customHeight="1" thickBot="1" x14ac:dyDescent="0.25">
      <c r="A40" s="58"/>
      <c r="B40" s="41"/>
      <c r="C40" s="42"/>
      <c r="D40" s="42"/>
      <c r="E40" s="42"/>
      <c r="F40" s="41"/>
      <c r="G40" s="41"/>
      <c r="H40" s="41"/>
      <c r="I40" s="41"/>
      <c r="J40" s="41"/>
      <c r="K40" s="39"/>
      <c r="L40" s="39"/>
      <c r="M40" s="39"/>
      <c r="N40" s="39"/>
      <c r="V40" s="4" t="s">
        <v>13</v>
      </c>
      <c r="AA40" s="6"/>
      <c r="AB40" s="6"/>
      <c r="AC40" s="6"/>
    </row>
    <row r="41" spans="1:29" ht="17.100000000000001" customHeight="1" thickBot="1" x14ac:dyDescent="0.4">
      <c r="A41" s="58"/>
      <c r="B41" s="41"/>
      <c r="C41" s="42"/>
      <c r="D41" s="42"/>
      <c r="E41" s="50" t="s">
        <v>65</v>
      </c>
      <c r="F41" s="51">
        <f>+F37*0.5</f>
        <v>104.39999999999999</v>
      </c>
      <c r="G41" s="51" t="s">
        <v>67</v>
      </c>
      <c r="H41" s="52"/>
      <c r="I41" s="53"/>
      <c r="J41" s="53"/>
      <c r="K41" s="39"/>
      <c r="L41" s="39"/>
      <c r="M41" s="39"/>
      <c r="N41" s="39"/>
      <c r="V41" s="4" t="s">
        <v>13</v>
      </c>
    </row>
    <row r="42" spans="1:29" ht="17.100000000000001" customHeight="1" x14ac:dyDescent="0.2">
      <c r="A42" s="58"/>
      <c r="B42" s="58"/>
      <c r="C42" s="59"/>
      <c r="D42" s="59"/>
      <c r="E42" s="59"/>
      <c r="F42" s="58"/>
      <c r="G42" s="58"/>
      <c r="H42" s="58"/>
      <c r="I42" s="58"/>
      <c r="J42" s="58"/>
      <c r="V42" s="4" t="s">
        <v>13</v>
      </c>
      <c r="AA42" s="6"/>
      <c r="AB42" s="6"/>
      <c r="AC42" s="6"/>
    </row>
    <row r="43" spans="1:29" ht="17.100000000000001" customHeight="1" x14ac:dyDescent="0.2">
      <c r="A43" s="58"/>
      <c r="B43" s="58"/>
      <c r="C43" s="59"/>
      <c r="D43" s="59"/>
      <c r="E43" s="59"/>
      <c r="F43" s="58"/>
      <c r="G43" s="58"/>
      <c r="H43" s="58"/>
      <c r="I43" s="58"/>
      <c r="J43" s="58"/>
      <c r="V43" s="4"/>
    </row>
    <row r="44" spans="1:29" ht="17.100000000000001" customHeight="1" x14ac:dyDescent="0.2">
      <c r="A44" s="58"/>
      <c r="B44" s="58"/>
      <c r="C44" s="59"/>
      <c r="D44" s="59"/>
      <c r="E44" s="59"/>
      <c r="F44" s="58"/>
      <c r="G44" s="58"/>
      <c r="H44" s="58"/>
      <c r="I44" s="58"/>
      <c r="J44" s="58"/>
      <c r="V44" s="4"/>
    </row>
    <row r="45" spans="1:29" ht="17.100000000000001" customHeight="1" x14ac:dyDescent="0.2">
      <c r="A45" s="58"/>
      <c r="B45" s="58"/>
      <c r="C45" s="59"/>
      <c r="D45" s="59"/>
      <c r="E45" s="59"/>
      <c r="F45" s="58"/>
      <c r="G45" s="58"/>
      <c r="H45" s="58"/>
      <c r="I45" s="58"/>
      <c r="J45" s="58"/>
      <c r="V45" s="4"/>
    </row>
    <row r="46" spans="1:29" ht="17.100000000000001" customHeight="1" x14ac:dyDescent="0.2">
      <c r="A46" s="58"/>
      <c r="B46" s="58"/>
      <c r="C46" s="59"/>
      <c r="D46" s="59"/>
      <c r="E46" s="59"/>
      <c r="F46" s="58"/>
      <c r="G46" s="58"/>
      <c r="H46" s="58"/>
      <c r="I46" s="58"/>
      <c r="J46" s="58"/>
      <c r="V46" s="4"/>
    </row>
    <row r="47" spans="1:29" ht="17.100000000000001" customHeight="1" x14ac:dyDescent="0.2">
      <c r="A47" s="58"/>
      <c r="B47" s="58"/>
      <c r="C47" s="59"/>
      <c r="D47" s="59"/>
      <c r="E47" s="59"/>
      <c r="F47" s="58"/>
      <c r="G47" s="58"/>
      <c r="H47" s="58"/>
      <c r="I47" s="58"/>
      <c r="J47" s="58"/>
      <c r="V47" s="4"/>
    </row>
    <row r="48" spans="1:29" ht="17.100000000000001" customHeight="1" x14ac:dyDescent="0.2">
      <c r="A48" s="58"/>
      <c r="B48" s="58"/>
      <c r="C48" s="59"/>
      <c r="D48" s="59"/>
      <c r="E48" s="59"/>
      <c r="F48" s="58"/>
      <c r="G48" s="58"/>
      <c r="H48" s="58"/>
      <c r="I48" s="58"/>
      <c r="J48" s="58"/>
      <c r="V48" s="4"/>
    </row>
    <row r="49" spans="1:22" ht="17.100000000000001" customHeight="1" x14ac:dyDescent="0.2">
      <c r="A49" s="58"/>
      <c r="B49" s="58"/>
      <c r="C49" s="59"/>
      <c r="D49" s="59"/>
      <c r="E49" s="59"/>
      <c r="F49" s="58"/>
      <c r="G49" s="58"/>
      <c r="H49" s="58"/>
      <c r="I49" s="58"/>
      <c r="J49" s="58"/>
      <c r="V49" s="4"/>
    </row>
    <row r="50" spans="1:22" ht="17.100000000000001" customHeight="1" x14ac:dyDescent="0.2">
      <c r="A50" s="58"/>
      <c r="B50" s="58"/>
      <c r="C50" s="59"/>
      <c r="I50" s="58"/>
      <c r="J50" s="58"/>
      <c r="V50" s="4"/>
    </row>
    <row r="51" spans="1:22" ht="17.100000000000001" customHeight="1" x14ac:dyDescent="0.2">
      <c r="A51" s="58"/>
      <c r="B51" s="58"/>
      <c r="C51" s="59"/>
      <c r="I51" s="58"/>
      <c r="J51" s="58"/>
      <c r="V51" s="4"/>
    </row>
    <row r="52" spans="1:22" ht="17.100000000000001" customHeight="1" x14ac:dyDescent="0.2">
      <c r="A52" s="58"/>
      <c r="B52" s="58"/>
      <c r="C52" s="59"/>
      <c r="I52" s="58"/>
      <c r="J52" s="58"/>
    </row>
    <row r="53" spans="1:22" ht="17.100000000000001" customHeight="1" x14ac:dyDescent="0.2">
      <c r="A53" s="70"/>
    </row>
    <row r="54" spans="1:22" ht="17.100000000000001" customHeight="1" x14ac:dyDescent="0.2">
      <c r="A54" s="70"/>
    </row>
    <row r="55" spans="1:22" ht="17.100000000000001" customHeight="1" x14ac:dyDescent="0.2">
      <c r="A55" s="70"/>
    </row>
    <row r="56" spans="1:22" ht="17.100000000000001" customHeight="1" x14ac:dyDescent="0.2">
      <c r="A56" s="70"/>
    </row>
    <row r="57" spans="1:22" ht="17.100000000000001" customHeight="1" x14ac:dyDescent="0.2">
      <c r="A57" s="70"/>
    </row>
    <row r="58" spans="1:22" ht="17.100000000000001" customHeight="1" x14ac:dyDescent="0.2">
      <c r="A58" s="70"/>
    </row>
    <row r="59" spans="1:22" ht="17.100000000000001" customHeight="1" x14ac:dyDescent="0.2">
      <c r="A59" s="70"/>
    </row>
    <row r="60" spans="1:22" ht="17.100000000000001" customHeight="1" x14ac:dyDescent="0.2">
      <c r="A60" s="70"/>
    </row>
    <row r="61" spans="1:22" ht="17.100000000000001" customHeight="1" x14ac:dyDescent="0.2">
      <c r="A61" s="70"/>
    </row>
    <row r="62" spans="1:22" ht="17.100000000000001" customHeight="1" x14ac:dyDescent="0.2">
      <c r="A62" s="70"/>
    </row>
    <row r="63" spans="1:22" ht="17.100000000000001" customHeight="1" x14ac:dyDescent="0.2">
      <c r="A63" s="70"/>
    </row>
    <row r="64" spans="1:22" ht="17.100000000000001" customHeight="1" x14ac:dyDescent="0.2">
      <c r="A64" s="70"/>
    </row>
    <row r="65" spans="1:1" ht="17.100000000000001" customHeight="1" x14ac:dyDescent="0.2">
      <c r="A65" s="70"/>
    </row>
    <row r="66" spans="1:1" ht="17.100000000000001" customHeight="1" x14ac:dyDescent="0.2">
      <c r="A66" s="70"/>
    </row>
    <row r="67" spans="1:1" ht="17.100000000000001" customHeight="1" x14ac:dyDescent="0.2">
      <c r="A67" s="70"/>
    </row>
    <row r="68" spans="1:1" ht="17.100000000000001" customHeight="1" x14ac:dyDescent="0.2">
      <c r="A68" s="70"/>
    </row>
    <row r="69" spans="1:1" ht="17.100000000000001" customHeight="1" x14ac:dyDescent="0.2">
      <c r="A69" s="70"/>
    </row>
    <row r="70" spans="1:1" ht="17.100000000000001" customHeight="1" x14ac:dyDescent="0.2">
      <c r="A70" s="70"/>
    </row>
    <row r="71" spans="1:1" ht="17.100000000000001" customHeight="1" x14ac:dyDescent="0.2">
      <c r="A71" s="70"/>
    </row>
    <row r="72" spans="1:1" ht="17.100000000000001" customHeight="1" x14ac:dyDescent="0.2">
      <c r="A72" s="70"/>
    </row>
    <row r="73" spans="1:1" ht="17.100000000000001" customHeight="1" x14ac:dyDescent="0.2">
      <c r="A73" s="70"/>
    </row>
    <row r="74" spans="1:1" ht="17.100000000000001" customHeight="1" x14ac:dyDescent="0.2"/>
    <row r="75" spans="1:1" ht="17.100000000000001" customHeight="1" x14ac:dyDescent="0.2"/>
    <row r="76" spans="1:1" ht="17.100000000000001" customHeight="1" x14ac:dyDescent="0.2"/>
    <row r="77" spans="1:1" ht="17.100000000000001" customHeight="1" x14ac:dyDescent="0.2"/>
    <row r="78" spans="1:1" ht="17.100000000000001" customHeight="1" x14ac:dyDescent="0.2"/>
    <row r="79" spans="1:1" ht="17.100000000000001" customHeight="1" x14ac:dyDescent="0.2"/>
    <row r="80" spans="1:1" ht="17.100000000000001" customHeight="1" x14ac:dyDescent="0.2"/>
    <row r="81" spans="30:42" ht="17.100000000000001" customHeight="1" x14ac:dyDescent="0.2"/>
    <row r="82" spans="30:42" ht="17.100000000000001" customHeight="1" x14ac:dyDescent="0.2"/>
    <row r="83" spans="30:42" ht="17.100000000000001" customHeight="1" x14ac:dyDescent="0.2"/>
    <row r="84" spans="30:42" ht="17.100000000000001" customHeight="1" x14ac:dyDescent="0.2"/>
    <row r="85" spans="30:42" ht="17.100000000000001" customHeight="1" x14ac:dyDescent="0.2"/>
    <row r="86" spans="30:42" ht="17.100000000000001" customHeight="1" x14ac:dyDescent="0.2"/>
    <row r="87" spans="30:42" ht="17.100000000000001" customHeight="1" x14ac:dyDescent="0.2"/>
    <row r="88" spans="30:42" ht="17.100000000000001" customHeight="1" x14ac:dyDescent="0.2"/>
    <row r="89" spans="30:42" ht="17.100000000000001" customHeight="1" x14ac:dyDescent="0.2"/>
    <row r="90" spans="30:42" ht="17.100000000000001" customHeight="1" thickBot="1" x14ac:dyDescent="0.25"/>
    <row r="91" spans="30:42" ht="17.25" customHeight="1" thickTop="1" x14ac:dyDescent="0.2">
      <c r="AD91" s="60"/>
      <c r="AE91" s="108" t="s">
        <v>23</v>
      </c>
      <c r="AF91" s="109" t="s">
        <v>24</v>
      </c>
      <c r="AG91" s="110"/>
      <c r="AH91" s="110"/>
      <c r="AI91" s="110"/>
      <c r="AJ91" s="110"/>
      <c r="AK91" s="111"/>
      <c r="AL91" s="112" t="s">
        <v>26</v>
      </c>
      <c r="AM91" s="110"/>
      <c r="AN91" s="110"/>
      <c r="AO91" s="110"/>
      <c r="AP91" s="113"/>
    </row>
    <row r="92" spans="30:42" ht="17.100000000000001" customHeight="1" thickBot="1" x14ac:dyDescent="0.25">
      <c r="AD92" s="61" t="s">
        <v>22</v>
      </c>
      <c r="AE92" s="88"/>
      <c r="AF92" s="91" t="s">
        <v>25</v>
      </c>
      <c r="AG92" s="92"/>
      <c r="AH92" s="92"/>
      <c r="AI92" s="92"/>
      <c r="AJ92" s="92"/>
      <c r="AK92" s="93"/>
      <c r="AL92" s="106"/>
      <c r="AM92" s="92"/>
      <c r="AN92" s="92"/>
      <c r="AO92" s="92"/>
      <c r="AP92" s="107"/>
    </row>
    <row r="93" spans="30:42" ht="12.75" customHeight="1" x14ac:dyDescent="0.2">
      <c r="AD93" s="62"/>
      <c r="AE93" s="87" t="s">
        <v>28</v>
      </c>
      <c r="AF93" s="89" t="s">
        <v>29</v>
      </c>
      <c r="AG93" s="82"/>
      <c r="AH93" s="82"/>
      <c r="AI93" s="82"/>
      <c r="AJ93" s="82"/>
      <c r="AK93" s="90"/>
      <c r="AL93" s="81" t="s">
        <v>30</v>
      </c>
      <c r="AM93" s="82"/>
      <c r="AN93" s="82"/>
      <c r="AO93" s="82"/>
      <c r="AP93" s="83"/>
    </row>
    <row r="94" spans="30:42" ht="17.100000000000001" customHeight="1" thickBot="1" x14ac:dyDescent="0.25">
      <c r="AD94" s="61" t="s">
        <v>27</v>
      </c>
      <c r="AE94" s="88"/>
      <c r="AF94" s="91"/>
      <c r="AG94" s="92"/>
      <c r="AH94" s="92"/>
      <c r="AI94" s="92"/>
      <c r="AJ94" s="92"/>
      <c r="AK94" s="93"/>
      <c r="AL94" s="106"/>
      <c r="AM94" s="92"/>
      <c r="AN94" s="92"/>
      <c r="AO94" s="92"/>
      <c r="AP94" s="107"/>
    </row>
    <row r="95" spans="30:42" ht="15.75" customHeight="1" x14ac:dyDescent="0.2">
      <c r="AD95" s="63"/>
      <c r="AE95" s="87" t="s">
        <v>32</v>
      </c>
      <c r="AF95" s="89" t="s">
        <v>33</v>
      </c>
      <c r="AG95" s="82"/>
      <c r="AH95" s="82"/>
      <c r="AI95" s="90"/>
      <c r="AJ95" s="81" t="s">
        <v>34</v>
      </c>
      <c r="AK95" s="82"/>
      <c r="AL95" s="82"/>
      <c r="AM95" s="82"/>
      <c r="AN95" s="90"/>
      <c r="AO95" s="81" t="s">
        <v>36</v>
      </c>
      <c r="AP95" s="83"/>
    </row>
    <row r="96" spans="30:42" ht="12.75" customHeight="1" x14ac:dyDescent="0.2">
      <c r="AD96" s="62" t="s">
        <v>31</v>
      </c>
      <c r="AE96" s="122"/>
      <c r="AF96" s="84" t="s">
        <v>25</v>
      </c>
      <c r="AG96" s="85"/>
      <c r="AH96" s="85"/>
      <c r="AI96" s="86"/>
      <c r="AJ96" s="117" t="s">
        <v>35</v>
      </c>
      <c r="AK96" s="85"/>
      <c r="AL96" s="85"/>
      <c r="AM96" s="85"/>
      <c r="AN96" s="86"/>
      <c r="AO96" s="117" t="s">
        <v>37</v>
      </c>
      <c r="AP96" s="119"/>
    </row>
    <row r="97" spans="30:42" ht="35.25" customHeight="1" thickBot="1" x14ac:dyDescent="0.25">
      <c r="AD97" s="64"/>
      <c r="AE97" s="88"/>
      <c r="AF97" s="114"/>
      <c r="AG97" s="115"/>
      <c r="AH97" s="115"/>
      <c r="AI97" s="116"/>
      <c r="AJ97" s="118"/>
      <c r="AK97" s="115"/>
      <c r="AL97" s="115"/>
      <c r="AM97" s="115"/>
      <c r="AN97" s="116"/>
      <c r="AO97" s="120"/>
      <c r="AP97" s="121"/>
    </row>
    <row r="98" spans="30:42" ht="73.5" customHeight="1" x14ac:dyDescent="0.2">
      <c r="AD98" s="63"/>
      <c r="AE98" s="87" t="s">
        <v>39</v>
      </c>
      <c r="AF98" s="89" t="s">
        <v>40</v>
      </c>
      <c r="AG98" s="82"/>
      <c r="AH98" s="82"/>
      <c r="AI98" s="82"/>
      <c r="AJ98" s="82"/>
      <c r="AK98" s="90"/>
      <c r="AL98" s="81" t="s">
        <v>42</v>
      </c>
      <c r="AM98" s="82"/>
      <c r="AN98" s="82"/>
      <c r="AO98" s="82"/>
      <c r="AP98" s="83"/>
    </row>
    <row r="99" spans="30:42" ht="29.25" customHeight="1" thickBot="1" x14ac:dyDescent="0.25">
      <c r="AD99" s="61" t="s">
        <v>38</v>
      </c>
      <c r="AE99" s="88"/>
      <c r="AF99" s="91" t="s">
        <v>41</v>
      </c>
      <c r="AG99" s="92"/>
      <c r="AH99" s="92"/>
      <c r="AI99" s="92"/>
      <c r="AJ99" s="92"/>
      <c r="AK99" s="93"/>
      <c r="AL99" s="106" t="s">
        <v>43</v>
      </c>
      <c r="AM99" s="92"/>
      <c r="AN99" s="92"/>
      <c r="AO99" s="92"/>
      <c r="AP99" s="107"/>
    </row>
    <row r="100" spans="30:42" ht="58.5" customHeight="1" x14ac:dyDescent="0.2">
      <c r="AD100" s="63"/>
      <c r="AE100" s="87" t="s">
        <v>45</v>
      </c>
      <c r="AF100" s="89" t="s">
        <v>46</v>
      </c>
      <c r="AG100" s="82"/>
      <c r="AH100" s="90"/>
      <c r="AI100" s="81" t="s">
        <v>48</v>
      </c>
      <c r="AJ100" s="82"/>
      <c r="AK100" s="82"/>
      <c r="AL100" s="82"/>
      <c r="AM100" s="90"/>
      <c r="AN100" s="81" t="s">
        <v>49</v>
      </c>
      <c r="AO100" s="82"/>
      <c r="AP100" s="83"/>
    </row>
    <row r="101" spans="30:42" ht="17.100000000000001" customHeight="1" thickBot="1" x14ac:dyDescent="0.25">
      <c r="AD101" s="61" t="s">
        <v>44</v>
      </c>
      <c r="AE101" s="88"/>
      <c r="AF101" s="91" t="s">
        <v>47</v>
      </c>
      <c r="AG101" s="92"/>
      <c r="AH101" s="93"/>
      <c r="AI101" s="106"/>
      <c r="AJ101" s="92"/>
      <c r="AK101" s="92"/>
      <c r="AL101" s="92"/>
      <c r="AM101" s="93"/>
      <c r="AN101" s="106"/>
      <c r="AO101" s="92"/>
      <c r="AP101" s="107"/>
    </row>
    <row r="102" spans="30:42" ht="99" customHeight="1" x14ac:dyDescent="0.2">
      <c r="AD102" s="63"/>
      <c r="AE102" s="87" t="s">
        <v>51</v>
      </c>
      <c r="AF102" s="65" t="s">
        <v>52</v>
      </c>
      <c r="AG102" s="124" t="s">
        <v>53</v>
      </c>
      <c r="AH102" s="81" t="s">
        <v>54</v>
      </c>
      <c r="AI102" s="82"/>
      <c r="AJ102" s="90"/>
      <c r="AK102" s="81" t="s">
        <v>55</v>
      </c>
      <c r="AL102" s="90"/>
      <c r="AM102" s="81" t="s">
        <v>56</v>
      </c>
      <c r="AN102" s="82"/>
      <c r="AO102" s="90"/>
      <c r="AP102" s="66" t="s">
        <v>57</v>
      </c>
    </row>
    <row r="103" spans="30:42" ht="17.100000000000001" customHeight="1" thickBot="1" x14ac:dyDescent="0.25">
      <c r="AD103" s="67" t="s">
        <v>50</v>
      </c>
      <c r="AE103" s="123"/>
      <c r="AF103" s="68" t="s">
        <v>25</v>
      </c>
      <c r="AG103" s="125"/>
      <c r="AH103" s="126"/>
      <c r="AI103" s="127"/>
      <c r="AJ103" s="128"/>
      <c r="AK103" s="126"/>
      <c r="AL103" s="128"/>
      <c r="AM103" s="126"/>
      <c r="AN103" s="127"/>
      <c r="AO103" s="128"/>
      <c r="AP103" s="69" t="s">
        <v>58</v>
      </c>
    </row>
    <row r="104" spans="30:42" ht="17.100000000000001" customHeight="1" thickTop="1" x14ac:dyDescent="0.2"/>
    <row r="105" spans="30:42" ht="17.100000000000001" customHeight="1" x14ac:dyDescent="0.2"/>
    <row r="106" spans="30:42" ht="17.100000000000001" customHeight="1" x14ac:dyDescent="0.2"/>
    <row r="107" spans="30:42" ht="17.100000000000001" customHeight="1" x14ac:dyDescent="0.2"/>
    <row r="108" spans="30:42" ht="17.100000000000001" customHeight="1" x14ac:dyDescent="0.2"/>
    <row r="109" spans="30:42" ht="17.100000000000001" customHeight="1" x14ac:dyDescent="0.2"/>
    <row r="110" spans="30:42" ht="17.100000000000001" customHeight="1" x14ac:dyDescent="0.2"/>
    <row r="111" spans="30:42" ht="17.100000000000001" customHeight="1" x14ac:dyDescent="0.2"/>
    <row r="112" spans="30:4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</sheetData>
  <sheetProtection sheet="1" selectLockedCells="1"/>
  <mergeCells count="73">
    <mergeCell ref="T25:T26"/>
    <mergeCell ref="D18:H20"/>
    <mergeCell ref="N18:R20"/>
    <mergeCell ref="D21:J22"/>
    <mergeCell ref="K21:R22"/>
    <mergeCell ref="D23:H24"/>
    <mergeCell ref="B25:B26"/>
    <mergeCell ref="D25:E26"/>
    <mergeCell ref="G33:H33"/>
    <mergeCell ref="Q25:R26"/>
    <mergeCell ref="C25:C26"/>
    <mergeCell ref="F25:H26"/>
    <mergeCell ref="I25:J26"/>
    <mergeCell ref="K25:M26"/>
    <mergeCell ref="N25:P26"/>
    <mergeCell ref="B21:B22"/>
    <mergeCell ref="B23:B24"/>
    <mergeCell ref="K14:R15"/>
    <mergeCell ref="I23:M24"/>
    <mergeCell ref="N23:R24"/>
    <mergeCell ref="B14:B15"/>
    <mergeCell ref="B16:B17"/>
    <mergeCell ref="B18:B20"/>
    <mergeCell ref="C23:C24"/>
    <mergeCell ref="C18:C20"/>
    <mergeCell ref="C21:C22"/>
    <mergeCell ref="C14:C15"/>
    <mergeCell ref="C16:C17"/>
    <mergeCell ref="D14:J15"/>
    <mergeCell ref="D16:J17"/>
    <mergeCell ref="K16:R17"/>
    <mergeCell ref="AN100:AP101"/>
    <mergeCell ref="AE102:AE103"/>
    <mergeCell ref="AG102:AG103"/>
    <mergeCell ref="AH102:AJ103"/>
    <mergeCell ref="AK102:AL103"/>
    <mergeCell ref="AM102:AO103"/>
    <mergeCell ref="AE100:AE101"/>
    <mergeCell ref="AF100:AH100"/>
    <mergeCell ref="AF101:AH101"/>
    <mergeCell ref="AI100:AM101"/>
    <mergeCell ref="AL99:AP99"/>
    <mergeCell ref="AE91:AE92"/>
    <mergeCell ref="AF91:AK91"/>
    <mergeCell ref="AF92:AK92"/>
    <mergeCell ref="AL91:AP92"/>
    <mergeCell ref="AE93:AE94"/>
    <mergeCell ref="AF93:AK94"/>
    <mergeCell ref="AL93:AP94"/>
    <mergeCell ref="AF97:AI97"/>
    <mergeCell ref="AJ95:AN95"/>
    <mergeCell ref="AJ96:AN96"/>
    <mergeCell ref="AJ97:AN97"/>
    <mergeCell ref="AO95:AP95"/>
    <mergeCell ref="AO96:AP97"/>
    <mergeCell ref="AE95:AE97"/>
    <mergeCell ref="AF95:AI95"/>
    <mergeCell ref="K7:R7"/>
    <mergeCell ref="K8:Q8"/>
    <mergeCell ref="K9:R9"/>
    <mergeCell ref="K10:Q10"/>
    <mergeCell ref="AL98:AP98"/>
    <mergeCell ref="AF96:AI96"/>
    <mergeCell ref="AE98:AE99"/>
    <mergeCell ref="AF98:AK98"/>
    <mergeCell ref="AF99:AK99"/>
    <mergeCell ref="T14:T15"/>
    <mergeCell ref="T16:T17"/>
    <mergeCell ref="T18:T20"/>
    <mergeCell ref="T21:T22"/>
    <mergeCell ref="T23:T24"/>
    <mergeCell ref="T28:T30"/>
    <mergeCell ref="I18:M20"/>
  </mergeCells>
  <phoneticPr fontId="0" type="noConversion"/>
  <dataValidations count="4">
    <dataValidation type="list" allowBlank="1" showInputMessage="1" showErrorMessage="1" sqref="K7">
      <formula1>$W$3:$W$5</formula1>
    </dataValidation>
    <dataValidation type="list" allowBlank="1" showInputMessage="1" showErrorMessage="1" sqref="K8">
      <formula1>$W$7:$W$8</formula1>
    </dataValidation>
    <dataValidation type="list" allowBlank="1" showInputMessage="1" showErrorMessage="1" sqref="K9">
      <formula1>$W$10:$W$12</formula1>
    </dataValidation>
    <dataValidation type="list" allowBlank="1" showInputMessage="1" showErrorMessage="1" sqref="K10">
      <formula1>$W$15:$W$20</formula1>
    </dataValidation>
  </dataValidations>
  <printOptions horizontalCentered="1"/>
  <pageMargins left="0.25" right="0.25" top="0.75" bottom="0.75" header="0.3" footer="0.3"/>
  <pageSetup scale="59" orientation="portrait" horizontalDpi="4294967293" r:id="rId1"/>
  <headerFooter alignWithMargins="0">
    <oddFooter>&amp;LPrinted &amp;D&amp;CPage &amp;P of &amp;N&amp;RBBS 143 (11/01/16)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79EEE4155DF4914B876391AA8A8C0ED7" ma:contentTypeVersion="4" ma:contentTypeDescription="Fill out this form." ma:contentTypeScope="" ma:versionID="445abd814d81197f69f63f9fc8a6f5a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6fd24c868e9417ced4e8ef2b5c0468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ShowRepairView" minOccurs="0"/>
                <xsd:element ref="ns1:TemplateUrl" minOccurs="0"/>
                <xsd:element ref="ns1:xd_ProgID" minOccurs="0"/>
                <xsd:element ref="ns1:ShowCombineVi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howRepairView" ma:index="8" nillable="true" ma:displayName="Show Repair View" ma:hidden="true" ma:internalName="ShowRepairView">
      <xsd:simpleType>
        <xsd:restriction base="dms:Text"/>
      </xsd:simpleType>
    </xsd:element>
    <xsd:element name="TemplateUrl" ma:index="9" nillable="true" ma:displayName="Template Link" ma:hidden="true" ma:internalName="TemplateUrl">
      <xsd:simpleType>
        <xsd:restriction base="dms:Text"/>
      </xsd:simpleType>
    </xsd:element>
    <xsd:element name="xd_ProgID" ma:index="10" nillable="true" ma:displayName="HTML File Link" ma:hidden="true" ma:internalName="xd_ProgID">
      <xsd:simpleType>
        <xsd:restriction base="dms:Text"/>
      </xsd:simpleType>
    </xsd:element>
    <xsd:element name="ShowCombineView" ma:index="12" nillable="true" ma:displayName="Show Combine View" ma:hidden="true" ma:internalName="ShowCombineView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ShowRepairView xmlns="http://schemas.microsoft.com/sharepoint/v3" xsi:nil="true"/>
    <ShowCombineView xmlns="http://schemas.microsoft.com/sharepoint/v3" xsi:nil="true"/>
    <xd_ProgID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3F21F5-E564-46AE-ABF8-D9A7B067A376}"/>
</file>

<file path=customXml/itemProps2.xml><?xml version="1.0" encoding="utf-8"?>
<ds:datastoreItem xmlns:ds="http://schemas.openxmlformats.org/officeDocument/2006/customXml" ds:itemID="{DEFEF0E3-5023-4275-9247-26102A86B755}"/>
</file>

<file path=customXml/itemProps3.xml><?xml version="1.0" encoding="utf-8"?>
<ds:datastoreItem xmlns:ds="http://schemas.openxmlformats.org/officeDocument/2006/customXml" ds:itemID="{4927BAAB-AF67-4B56-A259-1864BA7246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Existing Pile Capacity</vt:lpstr>
      <vt:lpstr>'Existing Pile Capacity'!Print_Area</vt:lpstr>
    </vt:vector>
  </TitlesOfParts>
  <Company>Micron Electronics,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Cory Chamberlain</dc:creator>
  <cp:lastModifiedBy>luigsj</cp:lastModifiedBy>
  <cp:lastPrinted>2016-10-24T20:43:33Z</cp:lastPrinted>
  <dcterms:created xsi:type="dcterms:W3CDTF">1998-04-21T19:07:41Z</dcterms:created>
  <dcterms:modified xsi:type="dcterms:W3CDTF">2016-11-01T14:19:43Z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0x0101010079EEE4155DF4914B876391AA8A8C0ED7</vt:lpwstr>
  </property>
</Properties>
</file>