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0" windowWidth="28800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Sheet1!$A$1:$N$55</definedName>
  </definedNames>
  <calcPr calcId="171027" iterate="1" iterateCount="1"/>
</workbook>
</file>

<file path=xl/calcChain.xml><?xml version="1.0" encoding="utf-8"?>
<calcChain xmlns="http://schemas.openxmlformats.org/spreadsheetml/2006/main">
  <c r="L36" i="1" l="1"/>
  <c r="L34" i="1"/>
  <c r="L29" i="1"/>
  <c r="L32" i="1"/>
  <c r="L22" i="1"/>
  <c r="L19" i="1"/>
  <c r="G18" i="1"/>
  <c r="H18" i="1" s="1"/>
  <c r="G14" i="1"/>
  <c r="H14" i="1" s="1"/>
  <c r="G15" i="1"/>
  <c r="H15" i="1" s="1"/>
  <c r="G17" i="1"/>
  <c r="H17" i="1" s="1"/>
  <c r="G21" i="1"/>
  <c r="H21" i="1" s="1"/>
  <c r="G26" i="1"/>
  <c r="H26" i="1" s="1"/>
  <c r="G31" i="1"/>
  <c r="H31" i="1" s="1"/>
  <c r="G24" i="1"/>
  <c r="H24" i="1" s="1"/>
  <c r="G27" i="1"/>
  <c r="H27" i="1" s="1"/>
  <c r="G28" i="1"/>
  <c r="H28" i="1" s="1"/>
  <c r="G38" i="1"/>
  <c r="H38" i="1" s="1"/>
  <c r="G39" i="1"/>
  <c r="H39" i="1" s="1"/>
  <c r="G42" i="1"/>
  <c r="H42" i="1" s="1"/>
  <c r="G37" i="1"/>
  <c r="H37" i="1" s="1"/>
  <c r="G40" i="1"/>
  <c r="H40" i="1" s="1"/>
  <c r="G43" i="1"/>
  <c r="H43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10" i="1"/>
  <c r="H10" i="1" s="1"/>
  <c r="G20" i="1"/>
  <c r="H20" i="1" s="1"/>
  <c r="G41" i="1"/>
  <c r="H41" i="1" s="1"/>
  <c r="G47" i="1"/>
  <c r="H47" i="1" s="1"/>
  <c r="G6" i="1"/>
  <c r="H6" i="1" s="1"/>
  <c r="G7" i="1"/>
  <c r="H7" i="1" s="1"/>
  <c r="G8" i="1"/>
  <c r="H8" i="1" s="1"/>
  <c r="G9" i="1"/>
  <c r="H9" i="1" s="1"/>
  <c r="G11" i="1"/>
  <c r="H11" i="1" s="1"/>
  <c r="G12" i="1"/>
  <c r="H12" i="1" s="1"/>
  <c r="G19" i="1"/>
  <c r="H19" i="1" s="1"/>
  <c r="G22" i="1"/>
  <c r="H22" i="1" s="1"/>
  <c r="G32" i="1"/>
  <c r="H32" i="1" s="1"/>
  <c r="G29" i="1"/>
  <c r="H29" i="1" s="1"/>
  <c r="G34" i="1"/>
  <c r="H34" i="1" s="1"/>
  <c r="G36" i="1"/>
  <c r="H36" i="1" s="1"/>
  <c r="G23" i="1"/>
  <c r="H23" i="1" s="1"/>
  <c r="G25" i="1"/>
  <c r="H25" i="1" s="1"/>
  <c r="G30" i="1"/>
  <c r="H30" i="1" s="1"/>
  <c r="G33" i="1"/>
  <c r="H33" i="1" s="1"/>
  <c r="G35" i="1"/>
  <c r="H35" i="1" s="1"/>
  <c r="G44" i="1"/>
  <c r="G45" i="1"/>
  <c r="G46" i="1"/>
  <c r="G48" i="1"/>
  <c r="G49" i="1"/>
  <c r="G16" i="1"/>
  <c r="H16" i="1" s="1"/>
  <c r="G13" i="1"/>
  <c r="H13" i="1" s="1"/>
  <c r="L49" i="1"/>
  <c r="J49" i="1"/>
  <c r="K49" i="1" s="1"/>
  <c r="E49" i="1"/>
  <c r="L48" i="1"/>
  <c r="J48" i="1"/>
  <c r="K48" i="1" s="1"/>
  <c r="E48" i="1"/>
  <c r="L46" i="1"/>
  <c r="J46" i="1"/>
  <c r="K46" i="1" s="1"/>
  <c r="E46" i="1"/>
  <c r="L45" i="1"/>
  <c r="J45" i="1"/>
  <c r="K45" i="1" s="1"/>
  <c r="E45" i="1"/>
  <c r="L44" i="1"/>
  <c r="J44" i="1"/>
  <c r="K44" i="1" s="1"/>
  <c r="E44" i="1"/>
  <c r="L35" i="1"/>
  <c r="K35" i="1"/>
  <c r="L33" i="1"/>
  <c r="K33" i="1"/>
  <c r="L30" i="1"/>
  <c r="K30" i="1"/>
  <c r="L25" i="1"/>
  <c r="K25" i="1"/>
  <c r="L23" i="1"/>
  <c r="K23" i="1"/>
  <c r="K12" i="1"/>
  <c r="K11" i="1"/>
  <c r="K9" i="1"/>
  <c r="K8" i="1"/>
  <c r="L7" i="1"/>
  <c r="J7" i="1"/>
  <c r="K7" i="1" s="1"/>
  <c r="L6" i="1"/>
  <c r="J6" i="1"/>
  <c r="K6" i="1" s="1"/>
  <c r="H49" i="1" l="1"/>
  <c r="H46" i="1"/>
  <c r="H44" i="1"/>
  <c r="H48" i="1"/>
  <c r="H45" i="1"/>
</calcChain>
</file>

<file path=xl/sharedStrings.xml><?xml version="1.0" encoding="utf-8"?>
<sst xmlns="http://schemas.openxmlformats.org/spreadsheetml/2006/main" count="85" uniqueCount="75">
  <si>
    <t>AZ12-700R</t>
  </si>
  <si>
    <t>AZ13-700R</t>
  </si>
  <si>
    <t>AZ14-700R</t>
  </si>
  <si>
    <t>Section</t>
  </si>
  <si>
    <r>
      <t xml:space="preserve">Width </t>
    </r>
    <r>
      <rPr>
        <sz val="8"/>
        <rFont val="VAG Rounded Thin"/>
        <family val="2"/>
      </rPr>
      <t>(w)</t>
    </r>
  </si>
  <si>
    <r>
      <t xml:space="preserve">Height </t>
    </r>
    <r>
      <rPr>
        <sz val="8"/>
        <rFont val="VAG Rounded Thin"/>
        <family val="2"/>
      </rPr>
      <t>(h)</t>
    </r>
  </si>
  <si>
    <t>Thickness</t>
  </si>
  <si>
    <t>Cross Sectional Area</t>
  </si>
  <si>
    <t>Weight</t>
  </si>
  <si>
    <t>Section Modulus</t>
  </si>
  <si>
    <t>Moment of Inertia</t>
  </si>
  <si>
    <r>
      <t xml:space="preserve">Flange </t>
    </r>
    <r>
      <rPr>
        <sz val="8"/>
        <rFont val="VAG Rounded Thin"/>
        <family val="2"/>
      </rPr>
      <t>(t</t>
    </r>
    <r>
      <rPr>
        <vertAlign val="subscript"/>
        <sz val="8"/>
        <rFont val="VAG Rounded Thin"/>
        <family val="2"/>
      </rPr>
      <t>f</t>
    </r>
    <r>
      <rPr>
        <sz val="8"/>
        <rFont val="VAG Rounded Thin"/>
        <family val="2"/>
      </rPr>
      <t>)</t>
    </r>
  </si>
  <si>
    <r>
      <t xml:space="preserve">Web </t>
    </r>
    <r>
      <rPr>
        <sz val="8"/>
        <rFont val="VAG Rounded Thin"/>
        <family val="2"/>
      </rPr>
      <t>(t</t>
    </r>
    <r>
      <rPr>
        <vertAlign val="subscript"/>
        <sz val="8"/>
        <rFont val="VAG Rounded Thin"/>
        <family val="2"/>
      </rPr>
      <t>w</t>
    </r>
    <r>
      <rPr>
        <sz val="8"/>
        <rFont val="VAG Rounded Thin"/>
        <family val="2"/>
      </rPr>
      <t>)</t>
    </r>
  </si>
  <si>
    <t>Pile</t>
  </si>
  <si>
    <t>Wall</t>
  </si>
  <si>
    <t>Elastic</t>
  </si>
  <si>
    <t>Plastic</t>
  </si>
  <si>
    <t>in</t>
  </si>
  <si>
    <r>
      <t>in</t>
    </r>
    <r>
      <rPr>
        <vertAlign val="superscript"/>
        <sz val="8"/>
        <rFont val="VAG Rounded Thin"/>
        <family val="2"/>
      </rPr>
      <t>2</t>
    </r>
    <r>
      <rPr>
        <sz val="8"/>
        <rFont val="VAG Rounded Thin"/>
        <family val="2"/>
      </rPr>
      <t>/ft</t>
    </r>
  </si>
  <si>
    <r>
      <t>lb/ft</t>
    </r>
    <r>
      <rPr>
        <vertAlign val="superscript"/>
        <sz val="8"/>
        <rFont val="VAG Rounded Thin"/>
        <family val="2"/>
      </rPr>
      <t>2</t>
    </r>
  </si>
  <si>
    <r>
      <t>in</t>
    </r>
    <r>
      <rPr>
        <vertAlign val="superscript"/>
        <sz val="8"/>
        <rFont val="VAG Rounded Thin"/>
        <family val="2"/>
      </rPr>
      <t>3</t>
    </r>
    <r>
      <rPr>
        <sz val="8"/>
        <rFont val="VAG Rounded Thin"/>
        <family val="2"/>
      </rPr>
      <t>/ft</t>
    </r>
  </si>
  <si>
    <r>
      <t>in</t>
    </r>
    <r>
      <rPr>
        <vertAlign val="superscript"/>
        <sz val="8"/>
        <rFont val="VAG Rounded Thin"/>
        <family val="2"/>
      </rPr>
      <t>4</t>
    </r>
    <r>
      <rPr>
        <sz val="8"/>
        <rFont val="VAG Rounded Thin"/>
        <family val="2"/>
      </rPr>
      <t>/ft</t>
    </r>
  </si>
  <si>
    <t>AZ 12-770</t>
  </si>
  <si>
    <t>AZ 13-770</t>
  </si>
  <si>
    <t>AZ 14-770</t>
  </si>
  <si>
    <t>AZ 17</t>
  </si>
  <si>
    <t>AZ 18</t>
  </si>
  <si>
    <t>AZ 19</t>
  </si>
  <si>
    <t>AZ 17-700</t>
  </si>
  <si>
    <t>AZ 18-700</t>
  </si>
  <si>
    <t>AZ 19-700</t>
  </si>
  <si>
    <t>AZ 25</t>
  </si>
  <si>
    <t>AZ 26</t>
  </si>
  <si>
    <t>AZ 28</t>
  </si>
  <si>
    <t>AZ 24-700</t>
  </si>
  <si>
    <t>AZ 26-700</t>
  </si>
  <si>
    <t>AZ 28-700</t>
  </si>
  <si>
    <t>AZ 36-700N</t>
  </si>
  <si>
    <t>AZ 38-700N</t>
  </si>
  <si>
    <t>AZ 40-700N</t>
  </si>
  <si>
    <t>AZ 46</t>
  </si>
  <si>
    <t>AZ 48</t>
  </si>
  <si>
    <t>AZ 50</t>
  </si>
  <si>
    <t>PZ 22</t>
  </si>
  <si>
    <t>PZ 27</t>
  </si>
  <si>
    <t>PZ 35</t>
  </si>
  <si>
    <t>PZ 40</t>
  </si>
  <si>
    <t>SCZ 14</t>
  </si>
  <si>
    <t>SCZ 16</t>
  </si>
  <si>
    <t>SCZ 17</t>
  </si>
  <si>
    <t>SCZ 18</t>
  </si>
  <si>
    <t>SCZ 19</t>
  </si>
  <si>
    <t>SCZ 21</t>
  </si>
  <si>
    <t>SCZ 22</t>
  </si>
  <si>
    <t>SCZ 23</t>
  </si>
  <si>
    <t>SCZ 25</t>
  </si>
  <si>
    <t>SCZ 26</t>
  </si>
  <si>
    <t>SCZ 29</t>
  </si>
  <si>
    <t>SCZ 30</t>
  </si>
  <si>
    <t>SKZ 20</t>
  </si>
  <si>
    <t>SKZ 22</t>
  </si>
  <si>
    <t>SKZ 23</t>
  </si>
  <si>
    <t>SKZ 24</t>
  </si>
  <si>
    <t>SKZ 25</t>
  </si>
  <si>
    <t>SKZ 31</t>
  </si>
  <si>
    <t>-</t>
  </si>
  <si>
    <t>SKZ 33</t>
  </si>
  <si>
    <t>SKZ 34</t>
  </si>
  <si>
    <t>SKZ 36</t>
  </si>
  <si>
    <t>SKZ 38</t>
  </si>
  <si>
    <r>
      <t>Flange Width of Pair</t>
    </r>
    <r>
      <rPr>
        <sz val="8"/>
        <color rgb="FF0070C0"/>
        <rFont val="VAG Rounded Thin"/>
      </rPr>
      <t xml:space="preserve"> (b)</t>
    </r>
  </si>
  <si>
    <r>
      <t>(b/t</t>
    </r>
    <r>
      <rPr>
        <vertAlign val="subscript"/>
        <sz val="8"/>
        <color rgb="FF0070C0"/>
        <rFont val="VAG Rounded Thin"/>
      </rPr>
      <t>min</t>
    </r>
    <r>
      <rPr>
        <sz val="8"/>
        <color rgb="FF0070C0"/>
        <rFont val="VAG Rounded Thin"/>
        <family val="2"/>
      </rPr>
      <t>)</t>
    </r>
    <r>
      <rPr>
        <sz val="10"/>
        <color rgb="FF0070C0"/>
        <rFont val="Symbol"/>
        <family val="1"/>
        <charset val="2"/>
      </rPr>
      <t>e</t>
    </r>
  </si>
  <si>
    <r>
      <t>c/</t>
    </r>
    <r>
      <rPr>
        <sz val="11"/>
        <color rgb="FF0070C0"/>
        <rFont val="Calibri"/>
        <family val="2"/>
      </rPr>
      <t>√</t>
    </r>
    <r>
      <rPr>
        <sz val="8"/>
        <color rgb="FF0070C0"/>
        <rFont val="VAG Rounded Thin"/>
        <family val="2"/>
      </rPr>
      <t>2</t>
    </r>
  </si>
  <si>
    <t>lb/lft</t>
  </si>
  <si>
    <r>
      <t xml:space="preserve"> for F</t>
    </r>
    <r>
      <rPr>
        <vertAlign val="subscript"/>
        <sz val="8"/>
        <color theme="1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50 steel, </t>
    </r>
    <r>
      <rPr>
        <sz val="8"/>
        <color theme="1"/>
        <rFont val="Symbol"/>
        <family val="1"/>
        <charset val="2"/>
      </rPr>
      <t>e</t>
    </r>
    <r>
      <rPr>
        <sz val="8"/>
        <color theme="1"/>
        <rFont val="Calibri"/>
        <family val="2"/>
        <scheme val="minor"/>
      </rPr>
      <t xml:space="preserve"> = 0.8246,   t</t>
    </r>
    <r>
      <rPr>
        <vertAlign val="subscript"/>
        <sz val="8"/>
        <color theme="1"/>
        <rFont val="Calibri"/>
        <family val="2"/>
        <scheme val="minor"/>
      </rPr>
      <t>min</t>
    </r>
    <r>
      <rPr>
        <sz val="8"/>
        <color theme="1"/>
        <rFont val="Calibri"/>
        <family val="2"/>
        <scheme val="minor"/>
      </rPr>
      <t xml:space="preserve"> = smallest of t</t>
    </r>
    <r>
      <rPr>
        <vertAlign val="subscript"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 xml:space="preserve"> and t</t>
    </r>
    <r>
      <rPr>
        <vertAlign val="subscript"/>
        <sz val="8"/>
        <color theme="1"/>
        <rFont val="Calibri"/>
        <family val="2"/>
        <scheme val="minor"/>
      </rPr>
      <t>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</si>
</sst>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1"/>
      <color theme="1"/>
      <name val="Calibri"/>
      <family val="2"/>
      <scheme val="minor"/>
    </font>
    <font>
      <b/>
      <sz val="8"/>
      <name val="VAG Rounded Thin"/>
      <family val="2"/>
    </font>
    <font>
      <sz val="8"/>
      <name val="VAG Rounded Thin"/>
      <family val="2"/>
    </font>
    <font>
      <vertAlign val="subscript"/>
      <sz val="8"/>
      <name val="VAG Rounded Thin"/>
      <family val="2"/>
    </font>
    <font>
      <vertAlign val="superscript"/>
      <sz val="8"/>
      <name val="VAG Rounded Thin"/>
      <family val="2"/>
    </font>
    <font>
      <sz val="11"/>
      <color rgb="FF0070C0"/>
      <name val="Calibri"/>
      <family val="2"/>
      <scheme val="minor"/>
    </font>
    <font>
      <b/>
      <sz val="8"/>
      <color rgb="FF0070C0"/>
      <name val="VAG Rounded Thin"/>
      <family val="2"/>
    </font>
    <font>
      <sz val="8"/>
      <color rgb="FF0070C0"/>
      <name val="VAG Rounded Thin"/>
    </font>
    <font>
      <sz val="8"/>
      <color rgb="FF0070C0"/>
      <name val="VAG Rounded Thin"/>
      <family val="2"/>
    </font>
    <font>
      <sz val="10"/>
      <color rgb="FF0070C0"/>
      <name val="Symbol"/>
      <family val="1"/>
      <charset val="2"/>
    </font>
    <font>
      <sz val="8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vertAlign val="subscript"/>
      <sz val="8"/>
      <color theme="1"/>
      <name val="Calibri"/>
      <family val="2"/>
      <scheme val="minor"/>
    </font>
    <font>
      <vertAlign val="subscript"/>
      <sz val="8"/>
      <color rgb="FF0070C0"/>
      <name val="VAG Rounded Thin"/>
    </font>
    <font>
      <sz val="11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/>
    <xf numFmtId="16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130" zoomScaleNormal="130" workbookViewId="0">
      <selection activeCell="F10" sqref="F10"/>
    </sheetView>
  </sheetViews>
  <sheetFormatPr defaultRowHeight="15"/>
  <cols>
    <col min="1" max="1" width="13.5703125" bestFit="1" customWidth="1"/>
    <col min="2" max="4" width="8.42578125" bestFit="1" customWidth="1"/>
    <col min="5" max="5" width="7.140625" bestFit="1" customWidth="1"/>
    <col min="6" max="6" width="7.140625" style="18" customWidth="1"/>
    <col min="7" max="7" width="5" style="18" bestFit="1" customWidth="1"/>
    <col min="8" max="8" width="7.140625" style="18" customWidth="1"/>
    <col min="9" max="9" width="8.42578125" customWidth="1"/>
    <col min="10" max="11" width="5.7109375" customWidth="1"/>
    <col min="12" max="13" width="6.7109375" customWidth="1"/>
    <col min="14" max="14" width="7.5703125" customWidth="1"/>
  </cols>
  <sheetData>
    <row r="1" spans="1:14" ht="15.75" thickBot="1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1" customHeight="1">
      <c r="A2" s="61" t="s">
        <v>3</v>
      </c>
      <c r="B2" s="63" t="s">
        <v>4</v>
      </c>
      <c r="C2" s="63" t="s">
        <v>5</v>
      </c>
      <c r="D2" s="65" t="s">
        <v>6</v>
      </c>
      <c r="E2" s="66"/>
      <c r="F2" s="44" t="s">
        <v>70</v>
      </c>
      <c r="G2" s="46" t="s">
        <v>72</v>
      </c>
      <c r="H2" s="46" t="s">
        <v>71</v>
      </c>
      <c r="I2" s="67" t="s">
        <v>7</v>
      </c>
      <c r="J2" s="69" t="s">
        <v>8</v>
      </c>
      <c r="K2" s="70"/>
      <c r="L2" s="49" t="s">
        <v>9</v>
      </c>
      <c r="M2" s="50"/>
      <c r="N2" s="51" t="s">
        <v>10</v>
      </c>
    </row>
    <row r="3" spans="1:14" ht="7.5" customHeight="1">
      <c r="A3" s="62"/>
      <c r="B3" s="64"/>
      <c r="C3" s="64"/>
      <c r="D3" s="53" t="s">
        <v>11</v>
      </c>
      <c r="E3" s="55" t="s">
        <v>12</v>
      </c>
      <c r="F3" s="45"/>
      <c r="G3" s="47"/>
      <c r="H3" s="47"/>
      <c r="I3" s="68"/>
      <c r="J3" s="57" t="s">
        <v>13</v>
      </c>
      <c r="K3" s="59" t="s">
        <v>14</v>
      </c>
      <c r="L3" s="60" t="s">
        <v>15</v>
      </c>
      <c r="M3" s="60" t="s">
        <v>16</v>
      </c>
      <c r="N3" s="52"/>
    </row>
    <row r="4" spans="1:14" ht="6.75" customHeight="1">
      <c r="A4" s="62"/>
      <c r="B4" s="64"/>
      <c r="C4" s="64"/>
      <c r="D4" s="54"/>
      <c r="E4" s="56"/>
      <c r="F4" s="45"/>
      <c r="G4" s="47"/>
      <c r="H4" s="47"/>
      <c r="I4" s="68"/>
      <c r="J4" s="58"/>
      <c r="K4" s="58"/>
      <c r="L4" s="60"/>
      <c r="M4" s="60"/>
      <c r="N4" s="52"/>
    </row>
    <row r="5" spans="1:14" ht="15.75" thickBot="1">
      <c r="A5" s="62"/>
      <c r="B5" s="1" t="s">
        <v>17</v>
      </c>
      <c r="C5" s="1" t="s">
        <v>17</v>
      </c>
      <c r="D5" s="2" t="s">
        <v>17</v>
      </c>
      <c r="E5" s="26" t="s">
        <v>17</v>
      </c>
      <c r="F5" s="19" t="s">
        <v>17</v>
      </c>
      <c r="G5" s="31" t="s">
        <v>17</v>
      </c>
      <c r="H5" s="43"/>
      <c r="I5" s="30" t="s">
        <v>18</v>
      </c>
      <c r="J5" s="3" t="s">
        <v>73</v>
      </c>
      <c r="K5" s="4" t="s">
        <v>19</v>
      </c>
      <c r="L5" s="4" t="s">
        <v>20</v>
      </c>
      <c r="M5" s="4" t="s">
        <v>20</v>
      </c>
      <c r="N5" s="5" t="s">
        <v>21</v>
      </c>
    </row>
    <row r="6" spans="1:14">
      <c r="A6" s="10" t="s">
        <v>47</v>
      </c>
      <c r="B6" s="11">
        <v>28.5</v>
      </c>
      <c r="C6" s="11">
        <v>10</v>
      </c>
      <c r="D6" s="38">
        <v>0.25</v>
      </c>
      <c r="E6" s="39">
        <v>0.25</v>
      </c>
      <c r="F6" s="40">
        <v>19.239999999999998</v>
      </c>
      <c r="G6" s="24">
        <f t="shared" ref="G6:G37" si="0">(((B6-F6)^2+C6^2)^0.5)/(2^0.5)</f>
        <v>9.637105374540635</v>
      </c>
      <c r="H6" s="20">
        <f t="shared" ref="H6:H37" si="1">(MAX(F6:G6)/E6)*(34/50)^0.5</f>
        <v>63.462841789507031</v>
      </c>
      <c r="I6" s="11">
        <v>4.18</v>
      </c>
      <c r="J6" s="11">
        <f>I6*(B6/12)*3.4054063347</f>
        <v>33.807171387734243</v>
      </c>
      <c r="K6" s="11">
        <f>J6/(B6/12)</f>
        <v>14.234598479045998</v>
      </c>
      <c r="L6" s="41">
        <f>N6/(C6/2)</f>
        <v>14.363999999999999</v>
      </c>
      <c r="M6" s="41">
        <v>16.319725372631581</v>
      </c>
      <c r="N6" s="42">
        <v>71.819999999999993</v>
      </c>
    </row>
    <row r="7" spans="1:14">
      <c r="A7" s="12" t="s">
        <v>48</v>
      </c>
      <c r="B7" s="8">
        <v>28.5</v>
      </c>
      <c r="C7" s="8">
        <v>10</v>
      </c>
      <c r="D7" s="9">
        <v>0.27600000000000002</v>
      </c>
      <c r="E7" s="28">
        <v>0.27600000000000002</v>
      </c>
      <c r="F7" s="21">
        <v>19.25</v>
      </c>
      <c r="G7" s="24">
        <f t="shared" si="0"/>
        <v>9.6323024246542417</v>
      </c>
      <c r="H7" s="20">
        <f t="shared" si="1"/>
        <v>57.514335719666647</v>
      </c>
      <c r="I7" s="8">
        <v>4.62</v>
      </c>
      <c r="J7" s="8">
        <f>I7*(B7/12)*3.4054063347</f>
        <v>37.365821007495747</v>
      </c>
      <c r="K7" s="8">
        <f>J7/(B7/12)</f>
        <v>15.732977266313998</v>
      </c>
      <c r="L7" s="33">
        <f>N7/(C7/2)</f>
        <v>15.746</v>
      </c>
      <c r="M7" s="33">
        <v>17.966148071578946</v>
      </c>
      <c r="N7" s="36">
        <v>78.73</v>
      </c>
    </row>
    <row r="8" spans="1:14">
      <c r="A8" s="13" t="s">
        <v>49</v>
      </c>
      <c r="B8" s="8">
        <v>29.95</v>
      </c>
      <c r="C8" s="8">
        <v>10.130000000000001</v>
      </c>
      <c r="D8" s="9">
        <v>0.315</v>
      </c>
      <c r="E8" s="28">
        <v>0.315</v>
      </c>
      <c r="F8" s="21">
        <v>18.579999999999998</v>
      </c>
      <c r="G8" s="24">
        <f t="shared" si="0"/>
        <v>10.767864226484283</v>
      </c>
      <c r="H8" s="20">
        <f t="shared" si="1"/>
        <v>48.639557158080081</v>
      </c>
      <c r="I8" s="8">
        <v>5.16</v>
      </c>
      <c r="J8" s="8">
        <v>43.86</v>
      </c>
      <c r="K8" s="8">
        <f>J8/(B8/12)</f>
        <v>17.573288814691153</v>
      </c>
      <c r="L8" s="33">
        <v>16.86</v>
      </c>
      <c r="M8" s="33">
        <v>19.565753981969955</v>
      </c>
      <c r="N8" s="36">
        <v>88.77</v>
      </c>
    </row>
    <row r="9" spans="1:14">
      <c r="A9" s="12" t="s">
        <v>50</v>
      </c>
      <c r="B9" s="8">
        <v>29.95</v>
      </c>
      <c r="C9" s="8">
        <v>10.130000000000001</v>
      </c>
      <c r="D9" s="9">
        <v>0.33500000000000002</v>
      </c>
      <c r="E9" s="28">
        <v>0.33500000000000002</v>
      </c>
      <c r="F9" s="21">
        <v>18.579999999999998</v>
      </c>
      <c r="G9" s="24">
        <f t="shared" si="0"/>
        <v>10.767864226484283</v>
      </c>
      <c r="H9" s="20">
        <f t="shared" si="1"/>
        <v>45.735702999388728</v>
      </c>
      <c r="I9" s="8">
        <v>5.49</v>
      </c>
      <c r="J9" s="8">
        <v>46.67</v>
      </c>
      <c r="K9" s="8">
        <f>J9/(B9/12)</f>
        <v>18.699165275459102</v>
      </c>
      <c r="L9" s="33">
        <v>17.86</v>
      </c>
      <c r="M9" s="33">
        <v>20.851151487145241</v>
      </c>
      <c r="N9" s="36">
        <v>90.48</v>
      </c>
    </row>
    <row r="10" spans="1:14">
      <c r="A10" s="12" t="s">
        <v>43</v>
      </c>
      <c r="B10" s="8">
        <v>22</v>
      </c>
      <c r="C10" s="8">
        <v>9</v>
      </c>
      <c r="D10" s="9">
        <v>0.375</v>
      </c>
      <c r="E10" s="28">
        <v>0.375</v>
      </c>
      <c r="F10" s="21">
        <v>12.33</v>
      </c>
      <c r="G10" s="24">
        <f t="shared" si="0"/>
        <v>9.3410090461362891</v>
      </c>
      <c r="H10" s="20">
        <f t="shared" si="1"/>
        <v>27.113542594061737</v>
      </c>
      <c r="I10" s="8">
        <v>6.47</v>
      </c>
      <c r="J10" s="8">
        <v>40.299999999999997</v>
      </c>
      <c r="K10" s="8">
        <v>22</v>
      </c>
      <c r="L10" s="33">
        <v>18.100000000000001</v>
      </c>
      <c r="M10" s="33">
        <v>21.787500000000001</v>
      </c>
      <c r="N10" s="36">
        <v>84.38</v>
      </c>
    </row>
    <row r="11" spans="1:14">
      <c r="A11" s="12" t="s">
        <v>51</v>
      </c>
      <c r="B11" s="8">
        <v>29.95</v>
      </c>
      <c r="C11" s="8">
        <v>10.130000000000001</v>
      </c>
      <c r="D11" s="9">
        <v>0.35399999999999998</v>
      </c>
      <c r="E11" s="28">
        <v>0.35399999999999998</v>
      </c>
      <c r="F11" s="21">
        <v>18.579999999999998</v>
      </c>
      <c r="G11" s="24">
        <f t="shared" si="0"/>
        <v>10.767864226484283</v>
      </c>
      <c r="H11" s="20">
        <f t="shared" si="1"/>
        <v>43.280961877952613</v>
      </c>
      <c r="I11" s="8">
        <v>5.8</v>
      </c>
      <c r="J11" s="8">
        <v>49.3</v>
      </c>
      <c r="K11" s="8">
        <f>J11/(B11/12)</f>
        <v>19.752921535893154</v>
      </c>
      <c r="L11" s="33">
        <v>18.739999999999998</v>
      </c>
      <c r="M11" s="33">
        <v>22.059993624040068</v>
      </c>
      <c r="N11" s="36">
        <v>94.92</v>
      </c>
    </row>
    <row r="12" spans="1:14">
      <c r="A12" s="12" t="s">
        <v>52</v>
      </c>
      <c r="B12" s="8">
        <v>29.95</v>
      </c>
      <c r="C12" s="8">
        <v>10.130000000000001</v>
      </c>
      <c r="D12" s="9">
        <v>0.375</v>
      </c>
      <c r="E12" s="28">
        <v>0.375</v>
      </c>
      <c r="F12" s="21">
        <v>18.649999999999999</v>
      </c>
      <c r="G12" s="24">
        <f t="shared" si="0"/>
        <v>10.730957552800216</v>
      </c>
      <c r="H12" s="20">
        <f t="shared" si="1"/>
        <v>41.011157289476991</v>
      </c>
      <c r="I12" s="8">
        <v>6.14</v>
      </c>
      <c r="J12" s="8">
        <v>52.19</v>
      </c>
      <c r="K12" s="8">
        <f>J12/(B12/12)</f>
        <v>20.910851419031719</v>
      </c>
      <c r="L12" s="33">
        <v>19.850000000000001</v>
      </c>
      <c r="M12" s="33">
        <v>23.258718603005008</v>
      </c>
      <c r="N12" s="36">
        <v>100.55</v>
      </c>
    </row>
    <row r="13" spans="1:14">
      <c r="A13" s="12" t="s">
        <v>0</v>
      </c>
      <c r="B13" s="6">
        <v>27.56</v>
      </c>
      <c r="C13" s="6">
        <v>12.36</v>
      </c>
      <c r="D13" s="7">
        <v>0.33500000000000002</v>
      </c>
      <c r="E13" s="27">
        <v>0.33500000000000002</v>
      </c>
      <c r="F13" s="20">
        <v>14.24</v>
      </c>
      <c r="G13" s="24">
        <f t="shared" si="0"/>
        <v>12.848968830221356</v>
      </c>
      <c r="H13" s="20">
        <f t="shared" si="1"/>
        <v>35.052551706743571</v>
      </c>
      <c r="I13" s="8">
        <v>5.81</v>
      </c>
      <c r="J13" s="6">
        <v>45.49</v>
      </c>
      <c r="K13" s="6">
        <v>19.8</v>
      </c>
      <c r="L13" s="32">
        <v>22.4</v>
      </c>
      <c r="M13" s="6">
        <v>26.32</v>
      </c>
      <c r="N13" s="35">
        <v>137.80000000000001</v>
      </c>
    </row>
    <row r="14" spans="1:14">
      <c r="A14" s="12" t="s">
        <v>22</v>
      </c>
      <c r="B14" s="8">
        <v>30.31</v>
      </c>
      <c r="C14" s="8">
        <v>13.52</v>
      </c>
      <c r="D14" s="9">
        <v>0.33500000000000002</v>
      </c>
      <c r="E14" s="28">
        <v>0.33500000000000002</v>
      </c>
      <c r="F14" s="21">
        <v>14.02</v>
      </c>
      <c r="G14" s="24">
        <f t="shared" si="0"/>
        <v>14.969210065998805</v>
      </c>
      <c r="H14" s="20">
        <f t="shared" si="1"/>
        <v>36.847542826371452</v>
      </c>
      <c r="I14" s="8">
        <v>5.67</v>
      </c>
      <c r="J14" s="8">
        <v>48.784876799999999</v>
      </c>
      <c r="K14" s="8">
        <v>19.309999999999999</v>
      </c>
      <c r="L14" s="33">
        <v>23.2</v>
      </c>
      <c r="M14" s="33">
        <v>27.5</v>
      </c>
      <c r="N14" s="36">
        <v>156.9</v>
      </c>
    </row>
    <row r="15" spans="1:14">
      <c r="A15" s="12" t="s">
        <v>23</v>
      </c>
      <c r="B15" s="8">
        <v>30.31</v>
      </c>
      <c r="C15" s="8">
        <v>13.54</v>
      </c>
      <c r="D15" s="9">
        <v>0.35399999999999998</v>
      </c>
      <c r="E15" s="28">
        <v>0.35399999999999998</v>
      </c>
      <c r="F15" s="21">
        <v>14.02</v>
      </c>
      <c r="G15" s="24">
        <f t="shared" si="0"/>
        <v>14.978245891959443</v>
      </c>
      <c r="H15" s="20">
        <f t="shared" si="1"/>
        <v>34.890898248035363</v>
      </c>
      <c r="I15" s="8">
        <v>5.94</v>
      </c>
      <c r="J15" s="8">
        <v>51.136764799999995</v>
      </c>
      <c r="K15" s="8">
        <v>20.239999999999998</v>
      </c>
      <c r="L15" s="33">
        <v>24.2</v>
      </c>
      <c r="M15" s="33">
        <v>28.8</v>
      </c>
      <c r="N15" s="36">
        <v>163.69999999999999</v>
      </c>
    </row>
    <row r="16" spans="1:14">
      <c r="A16" s="12" t="s">
        <v>1</v>
      </c>
      <c r="B16" s="6">
        <v>27.56</v>
      </c>
      <c r="C16" s="6">
        <v>12.4</v>
      </c>
      <c r="D16" s="7">
        <v>0.375</v>
      </c>
      <c r="E16" s="27">
        <v>0.375</v>
      </c>
      <c r="F16" s="20">
        <v>14.25</v>
      </c>
      <c r="G16" s="24">
        <f t="shared" si="0"/>
        <v>12.863049793886361</v>
      </c>
      <c r="H16" s="20">
        <f t="shared" si="1"/>
        <v>31.335602754694222</v>
      </c>
      <c r="I16" s="8">
        <v>6.37</v>
      </c>
      <c r="J16" s="6">
        <v>49.73</v>
      </c>
      <c r="K16" s="6">
        <v>21.65</v>
      </c>
      <c r="L16" s="32">
        <v>24.3</v>
      </c>
      <c r="M16" s="6">
        <v>28.64</v>
      </c>
      <c r="N16" s="35">
        <v>149.9</v>
      </c>
    </row>
    <row r="17" spans="1:14">
      <c r="A17" s="12" t="s">
        <v>24</v>
      </c>
      <c r="B17" s="8">
        <v>30.31</v>
      </c>
      <c r="C17" s="8">
        <v>13.56</v>
      </c>
      <c r="D17" s="9">
        <v>0.375</v>
      </c>
      <c r="E17" s="28">
        <v>0.375</v>
      </c>
      <c r="F17" s="21">
        <v>14.03</v>
      </c>
      <c r="G17" s="24">
        <f t="shared" si="0"/>
        <v>14.98185569280388</v>
      </c>
      <c r="H17" s="20">
        <f t="shared" si="1"/>
        <v>32.944945860902209</v>
      </c>
      <c r="I17" s="8">
        <v>6.21</v>
      </c>
      <c r="J17" s="8">
        <v>53.421455999999999</v>
      </c>
      <c r="K17" s="8">
        <v>21.14</v>
      </c>
      <c r="L17" s="33">
        <v>25.2</v>
      </c>
      <c r="M17" s="33">
        <v>30</v>
      </c>
      <c r="N17" s="36">
        <v>170.6</v>
      </c>
    </row>
    <row r="18" spans="1:14">
      <c r="A18" s="12" t="s">
        <v>2</v>
      </c>
      <c r="B18" s="6">
        <v>27.56</v>
      </c>
      <c r="C18" s="6">
        <v>12.44</v>
      </c>
      <c r="D18" s="7">
        <v>0.41299999999999998</v>
      </c>
      <c r="E18" s="27">
        <v>0.41299999999999998</v>
      </c>
      <c r="F18" s="20">
        <v>14.27</v>
      </c>
      <c r="G18" s="24">
        <f t="shared" si="0"/>
        <v>12.872018101292429</v>
      </c>
      <c r="H18" s="20">
        <f t="shared" si="1"/>
        <v>28.492357035139964</v>
      </c>
      <c r="I18" s="8">
        <v>6.89</v>
      </c>
      <c r="J18" s="6">
        <v>53.96</v>
      </c>
      <c r="K18" s="6">
        <v>23.49</v>
      </c>
      <c r="L18" s="32">
        <v>26.1</v>
      </c>
      <c r="M18" s="6">
        <v>30.97</v>
      </c>
      <c r="N18" s="35">
        <v>162</v>
      </c>
    </row>
    <row r="19" spans="1:14">
      <c r="A19" s="13" t="s">
        <v>53</v>
      </c>
      <c r="B19" s="8">
        <v>24.02</v>
      </c>
      <c r="C19" s="8">
        <v>13.39</v>
      </c>
      <c r="D19" s="9">
        <v>0.315</v>
      </c>
      <c r="E19" s="28">
        <v>0.315</v>
      </c>
      <c r="F19" s="21">
        <v>19.46</v>
      </c>
      <c r="G19" s="24">
        <f t="shared" si="0"/>
        <v>10.002142270533847</v>
      </c>
      <c r="H19" s="20">
        <f t="shared" si="1"/>
        <v>50.943260618742656</v>
      </c>
      <c r="I19" s="8">
        <v>6.43</v>
      </c>
      <c r="J19" s="8">
        <v>43.81</v>
      </c>
      <c r="K19" s="8">
        <v>21.89</v>
      </c>
      <c r="L19" s="33">
        <f>N19/(C19/2)</f>
        <v>29.752053771471246</v>
      </c>
      <c r="M19" s="33">
        <v>33.754478422980853</v>
      </c>
      <c r="N19" s="36">
        <v>199.19</v>
      </c>
    </row>
    <row r="20" spans="1:14">
      <c r="A20" s="12" t="s">
        <v>44</v>
      </c>
      <c r="B20" s="8">
        <v>18</v>
      </c>
      <c r="C20" s="8">
        <v>12</v>
      </c>
      <c r="D20" s="9">
        <v>0.375</v>
      </c>
      <c r="E20" s="28">
        <v>0.375</v>
      </c>
      <c r="F20" s="21">
        <v>12.4</v>
      </c>
      <c r="G20" s="24">
        <f t="shared" si="0"/>
        <v>9.3637599285756998</v>
      </c>
      <c r="H20" s="20">
        <f t="shared" si="1"/>
        <v>27.267471870751464</v>
      </c>
      <c r="I20" s="8">
        <v>7.94</v>
      </c>
      <c r="J20" s="8">
        <v>40.5</v>
      </c>
      <c r="K20" s="8">
        <v>27</v>
      </c>
      <c r="L20" s="33">
        <v>30.2</v>
      </c>
      <c r="M20" s="33">
        <v>36.491300000000003</v>
      </c>
      <c r="N20" s="36">
        <v>184.2</v>
      </c>
    </row>
    <row r="21" spans="1:14">
      <c r="A21" s="12" t="s">
        <v>25</v>
      </c>
      <c r="B21" s="8">
        <v>24.8</v>
      </c>
      <c r="C21" s="8">
        <v>14.92</v>
      </c>
      <c r="D21" s="9">
        <v>0.33500000000000002</v>
      </c>
      <c r="E21" s="28">
        <v>0.33500000000000002</v>
      </c>
      <c r="F21" s="21">
        <v>14.3</v>
      </c>
      <c r="G21" s="24">
        <f t="shared" si="0"/>
        <v>12.9007054070698</v>
      </c>
      <c r="H21" s="20">
        <f t="shared" si="1"/>
        <v>35.200245042586594</v>
      </c>
      <c r="I21" s="8">
        <v>6.53</v>
      </c>
      <c r="J21" s="8">
        <v>45.962611200000005</v>
      </c>
      <c r="K21" s="8">
        <v>22.24</v>
      </c>
      <c r="L21" s="33">
        <v>31</v>
      </c>
      <c r="M21" s="33">
        <v>36.200000000000003</v>
      </c>
      <c r="N21" s="36">
        <v>231.3</v>
      </c>
    </row>
    <row r="22" spans="1:14">
      <c r="A22" s="12" t="s">
        <v>54</v>
      </c>
      <c r="B22" s="8">
        <v>24.02</v>
      </c>
      <c r="C22" s="8">
        <v>13.39</v>
      </c>
      <c r="D22" s="9">
        <v>0.33500000000000002</v>
      </c>
      <c r="E22" s="28">
        <v>0.33500000000000002</v>
      </c>
      <c r="F22" s="21">
        <v>19.399999999999999</v>
      </c>
      <c r="G22" s="24">
        <f t="shared" si="0"/>
        <v>10.015899859723039</v>
      </c>
      <c r="H22" s="20">
        <f t="shared" si="1"/>
        <v>47.754178589243345</v>
      </c>
      <c r="I22" s="8">
        <v>6.87</v>
      </c>
      <c r="J22" s="8">
        <v>46.84</v>
      </c>
      <c r="K22" s="8">
        <v>23.35</v>
      </c>
      <c r="L22" s="33">
        <f>N22/(C22/2)</f>
        <v>31.610156833457804</v>
      </c>
      <c r="M22" s="33">
        <v>36.082577110741042</v>
      </c>
      <c r="N22" s="36">
        <v>211.63</v>
      </c>
    </row>
    <row r="23" spans="1:14">
      <c r="A23" s="12" t="s">
        <v>59</v>
      </c>
      <c r="B23" s="8">
        <v>28.5</v>
      </c>
      <c r="C23" s="8">
        <v>16</v>
      </c>
      <c r="D23" s="9">
        <v>0.315</v>
      </c>
      <c r="E23" s="28">
        <v>0.315</v>
      </c>
      <c r="F23" s="21">
        <v>19.350000000000001</v>
      </c>
      <c r="G23" s="24">
        <f t="shared" si="0"/>
        <v>13.033082904669945</v>
      </c>
      <c r="H23" s="20">
        <f t="shared" si="1"/>
        <v>50.655297686159834</v>
      </c>
      <c r="I23" s="8">
        <v>6</v>
      </c>
      <c r="J23" s="8">
        <v>48.24</v>
      </c>
      <c r="K23" s="8">
        <f>J23/(B23/12)</f>
        <v>20.311578947368421</v>
      </c>
      <c r="L23" s="33">
        <f>N23/(C23/2)</f>
        <v>31.688749999999999</v>
      </c>
      <c r="M23" s="33">
        <v>36.659999999999997</v>
      </c>
      <c r="N23" s="36">
        <v>253.51</v>
      </c>
    </row>
    <row r="24" spans="1:14">
      <c r="A24" s="12" t="s">
        <v>28</v>
      </c>
      <c r="B24" s="8">
        <v>27.56</v>
      </c>
      <c r="C24" s="8">
        <v>16.52</v>
      </c>
      <c r="D24" s="9">
        <v>0.33500000000000002</v>
      </c>
      <c r="E24" s="28">
        <v>0.33500000000000002</v>
      </c>
      <c r="F24" s="21">
        <v>14.14</v>
      </c>
      <c r="G24" s="24">
        <f t="shared" si="0"/>
        <v>15.050029900302523</v>
      </c>
      <c r="H24" s="20">
        <f t="shared" si="1"/>
        <v>37.046485341881386</v>
      </c>
      <c r="I24" s="8">
        <v>6.28</v>
      </c>
      <c r="J24" s="8">
        <v>49.120860799999996</v>
      </c>
      <c r="K24" s="8">
        <v>21.38</v>
      </c>
      <c r="L24" s="33">
        <v>32.200000000000003</v>
      </c>
      <c r="M24" s="33">
        <v>37.700000000000003</v>
      </c>
      <c r="N24" s="36">
        <v>265.3</v>
      </c>
    </row>
    <row r="25" spans="1:14">
      <c r="A25" s="12" t="s">
        <v>60</v>
      </c>
      <c r="B25" s="8">
        <v>28.5</v>
      </c>
      <c r="C25" s="8">
        <v>16</v>
      </c>
      <c r="D25" s="9">
        <v>0.33500000000000002</v>
      </c>
      <c r="E25" s="28">
        <v>0.33500000000000002</v>
      </c>
      <c r="F25" s="21">
        <v>19.350000000000001</v>
      </c>
      <c r="G25" s="24">
        <f t="shared" si="0"/>
        <v>13.033082904669945</v>
      </c>
      <c r="H25" s="20">
        <f t="shared" si="1"/>
        <v>47.631100809374175</v>
      </c>
      <c r="I25" s="8">
        <v>6.3</v>
      </c>
      <c r="J25" s="8">
        <v>51.3</v>
      </c>
      <c r="K25" s="8">
        <f>J25/(B25/12)</f>
        <v>21.599999999999998</v>
      </c>
      <c r="L25" s="33">
        <f>N25/(C25/2)</f>
        <v>33.424999999999997</v>
      </c>
      <c r="M25" s="33">
        <v>38.94</v>
      </c>
      <c r="N25" s="36">
        <v>267.39999999999998</v>
      </c>
    </row>
    <row r="26" spans="1:14">
      <c r="A26" s="12" t="s">
        <v>26</v>
      </c>
      <c r="B26" s="8">
        <v>24.8</v>
      </c>
      <c r="C26" s="8">
        <v>14.96</v>
      </c>
      <c r="D26" s="9">
        <v>0.375</v>
      </c>
      <c r="E26" s="28">
        <v>0.375</v>
      </c>
      <c r="F26" s="21">
        <v>14.32</v>
      </c>
      <c r="G26" s="24">
        <f t="shared" si="0"/>
        <v>12.91572684752972</v>
      </c>
      <c r="H26" s="20">
        <f t="shared" si="1"/>
        <v>31.489532031383948</v>
      </c>
      <c r="I26" s="8">
        <v>7.11</v>
      </c>
      <c r="J26" s="8">
        <v>49.994419200000003</v>
      </c>
      <c r="K26" s="8">
        <v>24.19</v>
      </c>
      <c r="L26" s="33">
        <v>33.5</v>
      </c>
      <c r="M26" s="33">
        <v>39.1</v>
      </c>
      <c r="N26" s="36">
        <v>250.4</v>
      </c>
    </row>
    <row r="27" spans="1:14">
      <c r="A27" s="12" t="s">
        <v>29</v>
      </c>
      <c r="B27" s="8">
        <v>27.56</v>
      </c>
      <c r="C27" s="8">
        <v>16.54</v>
      </c>
      <c r="D27" s="9">
        <v>0.35399999999999998</v>
      </c>
      <c r="E27" s="28">
        <v>0.35399999999999998</v>
      </c>
      <c r="F27" s="21">
        <v>14.15</v>
      </c>
      <c r="G27" s="24">
        <f t="shared" si="0"/>
        <v>15.056555050874019</v>
      </c>
      <c r="H27" s="20">
        <f t="shared" si="1"/>
        <v>35.073314594734846</v>
      </c>
      <c r="I27" s="8">
        <v>6.58</v>
      </c>
      <c r="J27" s="8">
        <v>51.405552</v>
      </c>
      <c r="K27" s="8">
        <v>22.39</v>
      </c>
      <c r="L27" s="33">
        <v>33.5</v>
      </c>
      <c r="M27" s="33">
        <v>39.4</v>
      </c>
      <c r="N27" s="36">
        <v>276.8</v>
      </c>
    </row>
    <row r="28" spans="1:14">
      <c r="A28" s="12" t="s">
        <v>30</v>
      </c>
      <c r="B28" s="8">
        <v>27.56</v>
      </c>
      <c r="C28" s="8">
        <v>16.559999999999999</v>
      </c>
      <c r="D28" s="9">
        <v>0.375</v>
      </c>
      <c r="E28" s="28">
        <v>0.375</v>
      </c>
      <c r="F28" s="21">
        <v>14.16</v>
      </c>
      <c r="G28" s="24">
        <f t="shared" si="0"/>
        <v>15.063093971691206</v>
      </c>
      <c r="H28" s="20">
        <f t="shared" si="1"/>
        <v>33.123587996739992</v>
      </c>
      <c r="I28" s="8">
        <v>6.88</v>
      </c>
      <c r="J28" s="8">
        <v>53.757440000000003</v>
      </c>
      <c r="K28" s="8">
        <v>23.41</v>
      </c>
      <c r="L28" s="33">
        <v>34.799999999999997</v>
      </c>
      <c r="M28" s="33">
        <v>41</v>
      </c>
      <c r="N28" s="36">
        <v>288.39999999999998</v>
      </c>
    </row>
    <row r="29" spans="1:14" ht="15.75" thickBot="1">
      <c r="A29" s="17" t="s">
        <v>56</v>
      </c>
      <c r="B29" s="15">
        <v>24.02</v>
      </c>
      <c r="C29" s="15">
        <v>13.39</v>
      </c>
      <c r="D29" s="16">
        <v>0.375</v>
      </c>
      <c r="E29" s="29">
        <v>0.375</v>
      </c>
      <c r="F29" s="22">
        <v>19.36</v>
      </c>
      <c r="G29" s="25">
        <f t="shared" si="0"/>
        <v>10.025160846589943</v>
      </c>
      <c r="H29" s="23">
        <f t="shared" si="1"/>
        <v>42.572439953044217</v>
      </c>
      <c r="I29" s="15">
        <v>7.68</v>
      </c>
      <c r="J29" s="15">
        <v>52.28</v>
      </c>
      <c r="K29" s="15">
        <v>26.22</v>
      </c>
      <c r="L29" s="34">
        <f>N29/(C29/2)</f>
        <v>35.329350261389095</v>
      </c>
      <c r="M29" s="34">
        <v>40.284880361365531</v>
      </c>
      <c r="N29" s="37">
        <v>236.53</v>
      </c>
    </row>
    <row r="30" spans="1:14">
      <c r="A30" s="12" t="s">
        <v>61</v>
      </c>
      <c r="B30" s="8">
        <v>28.5</v>
      </c>
      <c r="C30" s="8">
        <v>16</v>
      </c>
      <c r="D30" s="9">
        <v>0.35399999999999998</v>
      </c>
      <c r="E30" s="28">
        <v>0.35399999999999998</v>
      </c>
      <c r="F30" s="21">
        <v>19.350000000000001</v>
      </c>
      <c r="G30" s="24">
        <f t="shared" si="0"/>
        <v>13.033082904669945</v>
      </c>
      <c r="H30" s="20">
        <f t="shared" si="1"/>
        <v>45.074629297006631</v>
      </c>
      <c r="I30" s="8">
        <v>6.7</v>
      </c>
      <c r="J30" s="8">
        <v>54.2</v>
      </c>
      <c r="K30" s="8">
        <f>J30/(B30/12)</f>
        <v>22.821052631578947</v>
      </c>
      <c r="L30" s="33">
        <f>N30/(C30/2)</f>
        <v>35.612499999999997</v>
      </c>
      <c r="M30" s="33">
        <v>41.12</v>
      </c>
      <c r="N30" s="36">
        <v>284.89999999999998</v>
      </c>
    </row>
    <row r="31" spans="1:14">
      <c r="A31" s="12" t="s">
        <v>27</v>
      </c>
      <c r="B31" s="8">
        <v>24.8</v>
      </c>
      <c r="C31" s="8">
        <v>15</v>
      </c>
      <c r="D31" s="9">
        <v>0.41299999999999998</v>
      </c>
      <c r="E31" s="28">
        <v>0.41299999999999998</v>
      </c>
      <c r="F31" s="21">
        <v>14.34</v>
      </c>
      <c r="G31" s="24">
        <f t="shared" si="0"/>
        <v>12.930808172732283</v>
      </c>
      <c r="H31" s="20">
        <f t="shared" si="1"/>
        <v>28.632123327533783</v>
      </c>
      <c r="I31" s="8">
        <v>7.74</v>
      </c>
      <c r="J31" s="8">
        <v>54.429408000000002</v>
      </c>
      <c r="K31" s="8">
        <v>26.34</v>
      </c>
      <c r="L31" s="33">
        <v>36.1</v>
      </c>
      <c r="M31" s="33">
        <v>42.3</v>
      </c>
      <c r="N31" s="36">
        <v>270.8</v>
      </c>
    </row>
    <row r="32" spans="1:14">
      <c r="A32" s="12" t="s">
        <v>55</v>
      </c>
      <c r="B32" s="8">
        <v>24.02</v>
      </c>
      <c r="C32" s="8">
        <v>13.39</v>
      </c>
      <c r="D32" s="9">
        <v>0.35399999999999998</v>
      </c>
      <c r="E32" s="28">
        <v>0.35399999999999998</v>
      </c>
      <c r="F32" s="21">
        <v>19.399999999999999</v>
      </c>
      <c r="G32" s="24">
        <f t="shared" si="0"/>
        <v>10.015899859723039</v>
      </c>
      <c r="H32" s="20">
        <f t="shared" si="1"/>
        <v>45.19110120733481</v>
      </c>
      <c r="I32" s="8">
        <v>7.27</v>
      </c>
      <c r="J32" s="8">
        <v>49.6</v>
      </c>
      <c r="K32" s="8">
        <v>24.78</v>
      </c>
      <c r="L32" s="33">
        <f>N32/(C32/2)</f>
        <v>36.457057505601192</v>
      </c>
      <c r="M32" s="33">
        <v>38.13478732056619</v>
      </c>
      <c r="N32" s="36">
        <v>244.08</v>
      </c>
    </row>
    <row r="33" spans="1:14" ht="15.75" thickBot="1">
      <c r="A33" s="14" t="s">
        <v>62</v>
      </c>
      <c r="B33" s="15">
        <v>28.5</v>
      </c>
      <c r="C33" s="15">
        <v>16</v>
      </c>
      <c r="D33" s="16">
        <v>0.375</v>
      </c>
      <c r="E33" s="29">
        <v>0.375</v>
      </c>
      <c r="F33" s="22">
        <v>19.350000000000001</v>
      </c>
      <c r="G33" s="25">
        <f t="shared" si="0"/>
        <v>13.033082904669945</v>
      </c>
      <c r="H33" s="23">
        <f t="shared" si="1"/>
        <v>42.55045005637426</v>
      </c>
      <c r="I33" s="15">
        <v>7.1</v>
      </c>
      <c r="J33" s="15">
        <v>57.43</v>
      </c>
      <c r="K33" s="15">
        <f>J33/(B33/12)</f>
        <v>24.181052631578947</v>
      </c>
      <c r="L33" s="34">
        <f>N33/(C33/2)</f>
        <v>37.725000000000001</v>
      </c>
      <c r="M33" s="34">
        <v>43.52</v>
      </c>
      <c r="N33" s="37">
        <v>301.8</v>
      </c>
    </row>
    <row r="34" spans="1:14">
      <c r="A34" s="13" t="s">
        <v>57</v>
      </c>
      <c r="B34" s="8">
        <v>24.02</v>
      </c>
      <c r="C34" s="8">
        <v>13.39</v>
      </c>
      <c r="D34" s="9">
        <v>0.41299999999999998</v>
      </c>
      <c r="E34" s="28">
        <v>0.41299999999999998</v>
      </c>
      <c r="F34" s="21">
        <v>19.32</v>
      </c>
      <c r="G34" s="24">
        <f t="shared" si="0"/>
        <v>10.034493011607511</v>
      </c>
      <c r="H34" s="20">
        <f t="shared" si="1"/>
        <v>38.575496700694046</v>
      </c>
      <c r="I34" s="8">
        <v>8.48</v>
      </c>
      <c r="J34" s="8">
        <v>57.92</v>
      </c>
      <c r="K34" s="8">
        <v>28.88</v>
      </c>
      <c r="L34" s="33">
        <f>N34/(C34/2)</f>
        <v>39.04854368932039</v>
      </c>
      <c r="M34" s="33">
        <v>44.494893851790181</v>
      </c>
      <c r="N34" s="36">
        <v>261.43</v>
      </c>
    </row>
    <row r="35" spans="1:14">
      <c r="A35" s="12" t="s">
        <v>63</v>
      </c>
      <c r="B35" s="8">
        <v>28.5</v>
      </c>
      <c r="C35" s="8">
        <v>16</v>
      </c>
      <c r="D35" s="9">
        <v>0.39900000000000002</v>
      </c>
      <c r="E35" s="28">
        <v>0.39900000000000002</v>
      </c>
      <c r="F35" s="21">
        <v>19.36</v>
      </c>
      <c r="G35" s="24">
        <f t="shared" si="0"/>
        <v>13.029574052899811</v>
      </c>
      <c r="H35" s="20">
        <f t="shared" si="1"/>
        <v>40.011691685191934</v>
      </c>
      <c r="I35" s="8">
        <v>7.6</v>
      </c>
      <c r="J35" s="8">
        <v>61.1</v>
      </c>
      <c r="K35" s="8">
        <f>J35/(B35/12)</f>
        <v>25.726315789473684</v>
      </c>
      <c r="L35" s="33">
        <f>N35/(C35/2)</f>
        <v>40.14</v>
      </c>
      <c r="M35" s="33">
        <v>46.24</v>
      </c>
      <c r="N35" s="36">
        <v>321.12</v>
      </c>
    </row>
    <row r="36" spans="1:14">
      <c r="A36" s="12" t="s">
        <v>58</v>
      </c>
      <c r="B36" s="8">
        <v>24.02</v>
      </c>
      <c r="C36" s="8">
        <v>13.39</v>
      </c>
      <c r="D36" s="9">
        <v>0.433</v>
      </c>
      <c r="E36" s="28">
        <v>0.433</v>
      </c>
      <c r="F36" s="21">
        <v>19.3</v>
      </c>
      <c r="G36" s="24">
        <f t="shared" si="0"/>
        <v>10.039185723951917</v>
      </c>
      <c r="H36" s="20">
        <f t="shared" si="1"/>
        <v>36.75562982652233</v>
      </c>
      <c r="I36" s="8">
        <v>8.8800000000000008</v>
      </c>
      <c r="J36" s="8">
        <v>60.68</v>
      </c>
      <c r="K36" s="8">
        <v>30.31</v>
      </c>
      <c r="L36" s="33">
        <f>N36/(C36/2)</f>
        <v>40.908140403286033</v>
      </c>
      <c r="M36" s="33">
        <v>46.559448709408827</v>
      </c>
      <c r="N36" s="36">
        <v>273.88</v>
      </c>
    </row>
    <row r="37" spans="1:14">
      <c r="A37" s="12" t="s">
        <v>34</v>
      </c>
      <c r="B37" s="8">
        <v>27.56</v>
      </c>
      <c r="C37" s="8">
        <v>18.07</v>
      </c>
      <c r="D37" s="9">
        <v>0.441</v>
      </c>
      <c r="E37" s="28">
        <v>0.441</v>
      </c>
      <c r="F37" s="21">
        <v>14.92</v>
      </c>
      <c r="G37" s="24">
        <f t="shared" si="0"/>
        <v>15.593179598786127</v>
      </c>
      <c r="H37" s="20">
        <f t="shared" si="1"/>
        <v>29.157517698422506</v>
      </c>
      <c r="I37" s="8">
        <v>8.23</v>
      </c>
      <c r="J37" s="8">
        <v>64.307337599999997</v>
      </c>
      <c r="K37" s="8">
        <v>28</v>
      </c>
      <c r="L37" s="33">
        <v>45.2</v>
      </c>
      <c r="M37" s="33">
        <v>53.5</v>
      </c>
      <c r="N37" s="36">
        <v>408.8</v>
      </c>
    </row>
    <row r="38" spans="1:14">
      <c r="A38" s="12" t="s">
        <v>31</v>
      </c>
      <c r="B38" s="8">
        <v>24.8</v>
      </c>
      <c r="C38" s="8">
        <v>16.77</v>
      </c>
      <c r="D38" s="9">
        <v>0.47199999999999998</v>
      </c>
      <c r="E38" s="28">
        <v>0.441</v>
      </c>
      <c r="F38" s="21">
        <v>14.37</v>
      </c>
      <c r="G38" s="24">
        <f t="shared" ref="G38:G55" si="2">(((B38-F38)^2+C38^2)^0.5)/(2^0.5)</f>
        <v>13.964558711251852</v>
      </c>
      <c r="H38" s="20">
        <f t="shared" ref="H38:H55" si="3">(MAX(F38:G38)/E38)*(34/50)^0.5</f>
        <v>26.870307410487879</v>
      </c>
      <c r="I38" s="8">
        <v>8.74</v>
      </c>
      <c r="J38" s="8">
        <v>61.485072000000002</v>
      </c>
      <c r="K38" s="8">
        <v>29.74</v>
      </c>
      <c r="L38" s="33">
        <v>45.7</v>
      </c>
      <c r="M38" s="33">
        <v>53.4</v>
      </c>
      <c r="N38" s="36">
        <v>382.6</v>
      </c>
    </row>
    <row r="39" spans="1:14">
      <c r="A39" s="12" t="s">
        <v>32</v>
      </c>
      <c r="B39" s="8">
        <v>24.8</v>
      </c>
      <c r="C39" s="8">
        <v>16.809999999999999</v>
      </c>
      <c r="D39" s="9">
        <v>0.51200000000000001</v>
      </c>
      <c r="E39" s="28">
        <v>0.48</v>
      </c>
      <c r="F39" s="21">
        <v>14.4</v>
      </c>
      <c r="G39" s="24">
        <f t="shared" si="2"/>
        <v>13.977412135298863</v>
      </c>
      <c r="H39" s="20">
        <f t="shared" si="3"/>
        <v>24.738633753705969</v>
      </c>
      <c r="I39" s="8">
        <v>9.35</v>
      </c>
      <c r="J39" s="8">
        <v>65.718470400000001</v>
      </c>
      <c r="K39" s="8">
        <v>31.79</v>
      </c>
      <c r="L39" s="33">
        <v>48.4</v>
      </c>
      <c r="M39" s="33">
        <v>56.9</v>
      </c>
      <c r="N39" s="36">
        <v>406.5</v>
      </c>
    </row>
    <row r="40" spans="1:14">
      <c r="A40" s="12" t="s">
        <v>35</v>
      </c>
      <c r="B40" s="8">
        <v>27.56</v>
      </c>
      <c r="C40" s="8">
        <v>18.11</v>
      </c>
      <c r="D40" s="9">
        <v>0.48</v>
      </c>
      <c r="E40" s="28">
        <v>0.48</v>
      </c>
      <c r="F40" s="21">
        <v>14.94</v>
      </c>
      <c r="G40" s="24">
        <f t="shared" si="2"/>
        <v>15.608275048832267</v>
      </c>
      <c r="H40" s="20">
        <f t="shared" si="3"/>
        <v>26.814402775011704</v>
      </c>
      <c r="I40" s="8">
        <v>8.84</v>
      </c>
      <c r="J40" s="8">
        <v>69.145507200000011</v>
      </c>
      <c r="K40" s="8">
        <v>30.1</v>
      </c>
      <c r="L40" s="33">
        <v>48.4</v>
      </c>
      <c r="M40" s="33">
        <v>57.1</v>
      </c>
      <c r="N40" s="36">
        <v>437.3</v>
      </c>
    </row>
    <row r="41" spans="1:14">
      <c r="A41" s="12" t="s">
        <v>45</v>
      </c>
      <c r="B41" s="8">
        <v>22.637795275590552</v>
      </c>
      <c r="C41" s="8">
        <v>14.9</v>
      </c>
      <c r="D41" s="9">
        <v>0.6</v>
      </c>
      <c r="E41" s="28">
        <v>0.5</v>
      </c>
      <c r="F41" s="21">
        <v>14.27</v>
      </c>
      <c r="G41" s="24">
        <f t="shared" si="2"/>
        <v>12.083666616019237</v>
      </c>
      <c r="H41" s="20">
        <f t="shared" si="3"/>
        <v>23.534686911025606</v>
      </c>
      <c r="I41" s="8">
        <v>10.29</v>
      </c>
      <c r="J41" s="8">
        <v>66</v>
      </c>
      <c r="K41" s="8">
        <v>35</v>
      </c>
      <c r="L41" s="33">
        <v>48.5</v>
      </c>
      <c r="M41" s="33">
        <v>57.1678</v>
      </c>
      <c r="N41" s="36">
        <v>361.22</v>
      </c>
    </row>
    <row r="42" spans="1:14">
      <c r="A42" s="12" t="s">
        <v>33</v>
      </c>
      <c r="B42" s="8">
        <v>24.8</v>
      </c>
      <c r="C42" s="8">
        <v>16.850000000000001</v>
      </c>
      <c r="D42" s="9">
        <v>0.55100000000000005</v>
      </c>
      <c r="E42" s="28">
        <v>0.52</v>
      </c>
      <c r="F42" s="21">
        <v>14.41</v>
      </c>
      <c r="G42" s="24">
        <f t="shared" si="2"/>
        <v>13.997760535171333</v>
      </c>
      <c r="H42" s="20">
        <f t="shared" si="3"/>
        <v>22.85152002505788</v>
      </c>
      <c r="I42" s="8">
        <v>9.9700000000000006</v>
      </c>
      <c r="J42" s="8">
        <v>70.1534592</v>
      </c>
      <c r="K42" s="8">
        <v>33.94</v>
      </c>
      <c r="L42" s="33">
        <v>51.2</v>
      </c>
      <c r="M42" s="33">
        <v>60.5</v>
      </c>
      <c r="N42" s="36">
        <v>431.6</v>
      </c>
    </row>
    <row r="43" spans="1:14">
      <c r="A43" s="12" t="s">
        <v>36</v>
      </c>
      <c r="B43" s="8">
        <v>27.56</v>
      </c>
      <c r="C43" s="8">
        <v>18.149999999999999</v>
      </c>
      <c r="D43" s="9">
        <v>0.52</v>
      </c>
      <c r="E43" s="28">
        <v>0.52</v>
      </c>
      <c r="F43" s="21">
        <v>14.96</v>
      </c>
      <c r="G43" s="24">
        <f t="shared" si="2"/>
        <v>15.623419920107118</v>
      </c>
      <c r="H43" s="20">
        <f t="shared" si="3"/>
        <v>24.775773293838721</v>
      </c>
      <c r="I43" s="8">
        <v>9.4600000000000009</v>
      </c>
      <c r="J43" s="8">
        <v>73.916480000000007</v>
      </c>
      <c r="K43" s="8">
        <v>32.19</v>
      </c>
      <c r="L43" s="33">
        <v>51.3</v>
      </c>
      <c r="M43" s="33">
        <v>60.9</v>
      </c>
      <c r="N43" s="36">
        <v>465.9</v>
      </c>
    </row>
    <row r="44" spans="1:14">
      <c r="A44" s="13" t="s">
        <v>64</v>
      </c>
      <c r="B44" s="8">
        <v>28.5</v>
      </c>
      <c r="C44" s="8">
        <v>18</v>
      </c>
      <c r="D44" s="9">
        <v>0.45</v>
      </c>
      <c r="E44" s="28">
        <f>D44</f>
        <v>0.45</v>
      </c>
      <c r="F44" s="21">
        <v>18.38</v>
      </c>
      <c r="G44" s="24">
        <f t="shared" si="2"/>
        <v>14.601616348884118</v>
      </c>
      <c r="H44" s="20">
        <f t="shared" si="3"/>
        <v>33.681191732823379</v>
      </c>
      <c r="I44" s="8">
        <v>9.0728000000000009</v>
      </c>
      <c r="J44" s="8">
        <f>I44*(B44/12)*0.2836*12</f>
        <v>73.331813280000006</v>
      </c>
      <c r="K44" s="8">
        <f>J44/(B44/12)</f>
        <v>30.876552960000001</v>
      </c>
      <c r="L44" s="33">
        <f>N44/(C44/2)</f>
        <v>51.561370760222218</v>
      </c>
      <c r="M44" s="33" t="s">
        <v>65</v>
      </c>
      <c r="N44" s="36">
        <v>464.05233684199999</v>
      </c>
    </row>
    <row r="45" spans="1:14" ht="15.75" thickBot="1">
      <c r="A45" s="14" t="s">
        <v>66</v>
      </c>
      <c r="B45" s="15">
        <v>28.5</v>
      </c>
      <c r="C45" s="15">
        <v>18</v>
      </c>
      <c r="D45" s="16">
        <v>0.47499999999999998</v>
      </c>
      <c r="E45" s="29">
        <f>D45</f>
        <v>0.47499999999999998</v>
      </c>
      <c r="F45" s="22">
        <v>19.670000000000002</v>
      </c>
      <c r="G45" s="25">
        <f t="shared" si="2"/>
        <v>14.176898461934469</v>
      </c>
      <c r="H45" s="23">
        <f t="shared" si="3"/>
        <v>34.147994802483957</v>
      </c>
      <c r="I45" s="15">
        <v>9.3955368421099994</v>
      </c>
      <c r="J45" s="15">
        <f>I45*(B45/12)*0.2836*12</f>
        <v>75.940366080038274</v>
      </c>
      <c r="K45" s="15">
        <f>J45/(B45/12)</f>
        <v>31.974890981068746</v>
      </c>
      <c r="L45" s="34">
        <f>N45/(C45/2)</f>
        <v>54.891761403555556</v>
      </c>
      <c r="M45" s="34" t="s">
        <v>65</v>
      </c>
      <c r="N45" s="37">
        <v>494.02585263200001</v>
      </c>
    </row>
    <row r="46" spans="1:14">
      <c r="A46" s="13" t="s">
        <v>67</v>
      </c>
      <c r="B46" s="8">
        <v>28.5</v>
      </c>
      <c r="C46" s="8">
        <v>18</v>
      </c>
      <c r="D46" s="9">
        <v>0.5</v>
      </c>
      <c r="E46" s="28">
        <f>D46</f>
        <v>0.5</v>
      </c>
      <c r="F46" s="21">
        <v>19.63</v>
      </c>
      <c r="G46" s="24">
        <f t="shared" si="2"/>
        <v>14.189378069527923</v>
      </c>
      <c r="H46" s="20">
        <f t="shared" si="3"/>
        <v>32.374625372349868</v>
      </c>
      <c r="I46" s="8">
        <v>9.8858526315800006</v>
      </c>
      <c r="J46" s="8">
        <f>I46*(B46/12)*0.2836*12</f>
        <v>79.90339248000852</v>
      </c>
      <c r="K46" s="8">
        <f>J46/(B46/12)</f>
        <v>33.643533675793059</v>
      </c>
      <c r="L46" s="33">
        <f>N46/(C46/2)</f>
        <v>57.624290058444444</v>
      </c>
      <c r="M46" s="33" t="s">
        <v>65</v>
      </c>
      <c r="N46" s="36">
        <v>518.618610526</v>
      </c>
    </row>
    <row r="47" spans="1:14">
      <c r="A47" s="12" t="s">
        <v>46</v>
      </c>
      <c r="B47" s="8">
        <v>19.685039370078741</v>
      </c>
      <c r="C47" s="8">
        <v>16.100000000000001</v>
      </c>
      <c r="D47" s="9">
        <v>0.6</v>
      </c>
      <c r="E47" s="28">
        <v>0.5</v>
      </c>
      <c r="F47" s="21">
        <v>14.37</v>
      </c>
      <c r="G47" s="24">
        <f t="shared" si="2"/>
        <v>11.988737287668936</v>
      </c>
      <c r="H47" s="20">
        <f t="shared" si="3"/>
        <v>23.699611136050311</v>
      </c>
      <c r="I47" s="8">
        <v>11.77</v>
      </c>
      <c r="J47" s="8">
        <v>65.650000000000006</v>
      </c>
      <c r="K47" s="8">
        <v>40</v>
      </c>
      <c r="L47" s="33">
        <v>60.7</v>
      </c>
      <c r="M47" s="33">
        <v>71.720709999999997</v>
      </c>
      <c r="N47" s="36">
        <v>490.85</v>
      </c>
    </row>
    <row r="48" spans="1:14">
      <c r="A48" s="13" t="s">
        <v>68</v>
      </c>
      <c r="B48" s="8">
        <v>28.5</v>
      </c>
      <c r="C48" s="8">
        <v>18</v>
      </c>
      <c r="D48" s="9">
        <v>0.53500000000000003</v>
      </c>
      <c r="E48" s="28">
        <f>D48</f>
        <v>0.53500000000000003</v>
      </c>
      <c r="F48" s="21">
        <v>18.45</v>
      </c>
      <c r="G48" s="24">
        <f t="shared" si="2"/>
        <v>14.577422611696484</v>
      </c>
      <c r="H48" s="20">
        <f t="shared" si="3"/>
        <v>28.437868707531152</v>
      </c>
      <c r="I48" s="8">
        <v>10.7761684211</v>
      </c>
      <c r="J48" s="8">
        <f>I48*(B48/12)*0.2836*12</f>
        <v>87.099458880382855</v>
      </c>
      <c r="K48" s="8">
        <f>J48/(B48/12)</f>
        <v>36.673456370687518</v>
      </c>
      <c r="L48" s="33">
        <f>N48/(C48/2)</f>
        <v>60.714792982444436</v>
      </c>
      <c r="M48" s="33" t="s">
        <v>65</v>
      </c>
      <c r="N48" s="36">
        <v>546.43313684199995</v>
      </c>
    </row>
    <row r="49" spans="1:14">
      <c r="A49" s="13" t="s">
        <v>69</v>
      </c>
      <c r="B49" s="8">
        <v>28.5</v>
      </c>
      <c r="C49" s="8">
        <v>18</v>
      </c>
      <c r="D49" s="9">
        <v>0.55000000000000004</v>
      </c>
      <c r="E49" s="28">
        <f>D49</f>
        <v>0.55000000000000004</v>
      </c>
      <c r="F49" s="21">
        <v>18.43</v>
      </c>
      <c r="G49" s="24">
        <f t="shared" si="2"/>
        <v>14.584322061720933</v>
      </c>
      <c r="H49" s="20">
        <f t="shared" si="3"/>
        <v>27.632304247321265</v>
      </c>
      <c r="I49" s="8">
        <v>11.0749052632</v>
      </c>
      <c r="J49" s="8">
        <f>I49*(B49/12)*0.2836*12</f>
        <v>89.514029280340324</v>
      </c>
      <c r="K49" s="8">
        <f>J49/(B49/12)</f>
        <v>37.690117591722242</v>
      </c>
      <c r="L49" s="33">
        <f>N49/(C49/2)</f>
        <v>62.317052631555562</v>
      </c>
      <c r="M49" s="33" t="s">
        <v>65</v>
      </c>
      <c r="N49" s="36">
        <v>560.85347368400005</v>
      </c>
    </row>
    <row r="50" spans="1:14">
      <c r="A50" s="12" t="s">
        <v>37</v>
      </c>
      <c r="B50" s="8">
        <v>27.56</v>
      </c>
      <c r="C50" s="8">
        <v>19.649999999999999</v>
      </c>
      <c r="D50" s="9">
        <v>0.59099999999999997</v>
      </c>
      <c r="E50" s="28">
        <v>0.441</v>
      </c>
      <c r="F50" s="21">
        <v>18.25</v>
      </c>
      <c r="G50" s="24">
        <f t="shared" si="2"/>
        <v>15.375282111232949</v>
      </c>
      <c r="H50" s="20">
        <f t="shared" si="3"/>
        <v>34.125477400236875</v>
      </c>
      <c r="I50" s="8">
        <v>10.199999999999999</v>
      </c>
      <c r="J50" s="8">
        <v>79.7</v>
      </c>
      <c r="K50" s="8">
        <v>34.61</v>
      </c>
      <c r="L50" s="33">
        <v>66.8</v>
      </c>
      <c r="M50" s="33">
        <v>76.5</v>
      </c>
      <c r="N50" s="36">
        <v>656.2</v>
      </c>
    </row>
    <row r="51" spans="1:14">
      <c r="A51" s="12" t="s">
        <v>38</v>
      </c>
      <c r="B51" s="8">
        <v>27.56</v>
      </c>
      <c r="C51" s="8">
        <v>19.690000000000001</v>
      </c>
      <c r="D51" s="9">
        <v>0.63</v>
      </c>
      <c r="E51" s="28">
        <v>0.48</v>
      </c>
      <c r="F51" s="21">
        <v>18.28</v>
      </c>
      <c r="G51" s="24">
        <f t="shared" si="2"/>
        <v>15.391791643600168</v>
      </c>
      <c r="H51" s="20">
        <f t="shared" si="3"/>
        <v>31.40432118178785</v>
      </c>
      <c r="I51" s="8">
        <v>10.87</v>
      </c>
      <c r="J51" s="8">
        <v>84.94</v>
      </c>
      <c r="K51" s="8">
        <v>37.07</v>
      </c>
      <c r="L51" s="33">
        <v>70.599999999999994</v>
      </c>
      <c r="M51" s="33">
        <v>81.099999999999994</v>
      </c>
      <c r="N51" s="36">
        <v>694.5</v>
      </c>
    </row>
    <row r="52" spans="1:14">
      <c r="A52" s="12" t="s">
        <v>39</v>
      </c>
      <c r="B52" s="8">
        <v>27.56</v>
      </c>
      <c r="C52" s="8">
        <v>19.72</v>
      </c>
      <c r="D52" s="9">
        <v>0.66900000000000004</v>
      </c>
      <c r="E52" s="28">
        <v>0.52</v>
      </c>
      <c r="F52" s="21">
        <v>18.309999999999999</v>
      </c>
      <c r="G52" s="24">
        <f t="shared" si="2"/>
        <v>15.401962537287252</v>
      </c>
      <c r="H52" s="20">
        <f t="shared" si="3"/>
        <v>29.036178463484372</v>
      </c>
      <c r="I52" s="8">
        <v>11.53</v>
      </c>
      <c r="J52" s="8">
        <v>90.18</v>
      </c>
      <c r="K52" s="8">
        <v>39.32</v>
      </c>
      <c r="L52" s="33">
        <v>74.3</v>
      </c>
      <c r="M52" s="33">
        <v>85.7</v>
      </c>
      <c r="N52" s="36">
        <v>732.9</v>
      </c>
    </row>
    <row r="53" spans="1:14">
      <c r="A53" s="12" t="s">
        <v>40</v>
      </c>
      <c r="B53" s="8">
        <v>22.83</v>
      </c>
      <c r="C53" s="8">
        <v>18.940000000000001</v>
      </c>
      <c r="D53" s="9">
        <v>0.70899999999999996</v>
      </c>
      <c r="E53" s="28">
        <v>0.55100000000000005</v>
      </c>
      <c r="F53" s="21">
        <v>17.420000000000002</v>
      </c>
      <c r="G53" s="24">
        <f t="shared" si="2"/>
        <v>13.92823930006948</v>
      </c>
      <c r="H53" s="20">
        <f t="shared" si="3"/>
        <v>26.070598910439074</v>
      </c>
      <c r="I53" s="8">
        <v>13.76</v>
      </c>
      <c r="J53" s="8">
        <v>89.102956800000001</v>
      </c>
      <c r="K53" s="8">
        <v>46.82</v>
      </c>
      <c r="L53" s="33">
        <v>85.5</v>
      </c>
      <c r="M53" s="33">
        <v>98.5</v>
      </c>
      <c r="N53" s="36">
        <v>808.8</v>
      </c>
    </row>
    <row r="54" spans="1:14">
      <c r="A54" s="12" t="s">
        <v>41</v>
      </c>
      <c r="B54" s="8">
        <v>22.83</v>
      </c>
      <c r="C54" s="8">
        <v>18.98</v>
      </c>
      <c r="D54" s="9">
        <v>0.748</v>
      </c>
      <c r="E54" s="28">
        <v>0.59099999999999997</v>
      </c>
      <c r="F54" s="21">
        <v>17.45</v>
      </c>
      <c r="G54" s="24">
        <f t="shared" si="2"/>
        <v>13.949637988134315</v>
      </c>
      <c r="H54" s="20">
        <f t="shared" si="3"/>
        <v>24.347950310331026</v>
      </c>
      <c r="I54" s="8">
        <v>14.48</v>
      </c>
      <c r="J54" s="8">
        <v>93.806732799999992</v>
      </c>
      <c r="K54" s="8">
        <v>49.28</v>
      </c>
      <c r="L54" s="33">
        <v>89.3</v>
      </c>
      <c r="M54" s="33">
        <v>103.3</v>
      </c>
      <c r="N54" s="36">
        <v>847.1</v>
      </c>
    </row>
    <row r="55" spans="1:14" ht="15.75" thickBot="1">
      <c r="A55" s="17" t="s">
        <v>42</v>
      </c>
      <c r="B55" s="15">
        <v>22.83</v>
      </c>
      <c r="C55" s="15">
        <v>19.02</v>
      </c>
      <c r="D55" s="16">
        <v>0.78700000000000003</v>
      </c>
      <c r="E55" s="29">
        <v>0.63</v>
      </c>
      <c r="F55" s="22">
        <v>17.489999999999998</v>
      </c>
      <c r="G55" s="25">
        <f t="shared" si="2"/>
        <v>13.969180362498008</v>
      </c>
      <c r="H55" s="23">
        <f t="shared" si="3"/>
        <v>22.893053140334246</v>
      </c>
      <c r="I55" s="15">
        <v>15.22</v>
      </c>
      <c r="J55" s="15">
        <v>98.577705599999987</v>
      </c>
      <c r="K55" s="15">
        <v>51.8</v>
      </c>
      <c r="L55" s="34">
        <v>93.3</v>
      </c>
      <c r="M55" s="34">
        <v>108.2</v>
      </c>
      <c r="N55" s="37">
        <v>886.5</v>
      </c>
    </row>
  </sheetData>
  <sheetProtection sheet="1" objects="1" scenarios="1"/>
  <sortState ref="A6:S55">
    <sortCondition ref="L6:L55"/>
  </sortState>
  <mergeCells count="18">
    <mergeCell ref="I2:I4"/>
    <mergeCell ref="J2:K2"/>
    <mergeCell ref="F2:F4"/>
    <mergeCell ref="H2:H4"/>
    <mergeCell ref="A1:N1"/>
    <mergeCell ref="G2:G4"/>
    <mergeCell ref="L2:M2"/>
    <mergeCell ref="N2:N4"/>
    <mergeCell ref="D3:D4"/>
    <mergeCell ref="E3:E4"/>
    <mergeCell ref="J3:J4"/>
    <mergeCell ref="K3:K4"/>
    <mergeCell ref="L3:L4"/>
    <mergeCell ref="M3:M4"/>
    <mergeCell ref="A2:A5"/>
    <mergeCell ref="B2:B4"/>
    <mergeCell ref="C2:C4"/>
    <mergeCell ref="D2:E2"/>
  </mergeCells>
  <printOptions horizontalCentered="1"/>
  <pageMargins left="0.25" right="0.25" top="0.91197916666666701" bottom="0.57479166666666703" header="0.3" footer="0.3"/>
  <pageSetup scale="86" orientation="portrait" r:id="rId1"/>
  <headerFooter alignWithMargins="0">
    <oddHeader>&amp;L&amp;G&amp;R&amp;"Arial,Bold"&amp;12
&amp;16Sheet Pile Properties Including (b/t&amp;8min&amp;16)&amp;"Symbol,Bold"e</oddHeader>
    <oddFooter>&amp;LPrinted &amp;D&amp;CPage &amp;P of &amp;N&amp;RBBS 151 (11/01/16)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79EEE4155DF4914B876391AA8A8C0ED7" ma:contentTypeVersion="4" ma:contentTypeDescription="Fill out this form." ma:contentTypeScope="" ma:versionID="445abd814d81197f69f63f9fc8a6f5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d24c868e9417ced4e8ef2b5c0468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D4058A-CDB3-4922-B07E-01BCA397177C}"/>
</file>

<file path=customXml/itemProps2.xml><?xml version="1.0" encoding="utf-8"?>
<ds:datastoreItem xmlns:ds="http://schemas.openxmlformats.org/officeDocument/2006/customXml" ds:itemID="{E55917D5-3641-488F-8300-8F31D394028A}"/>
</file>

<file path=customXml/itemProps3.xml><?xml version="1.0" encoding="utf-8"?>
<ds:datastoreItem xmlns:ds="http://schemas.openxmlformats.org/officeDocument/2006/customXml" ds:itemID="{776AE0AF-4873-4ED0-AE25-11C2DDE0A5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Wight</dc:creator>
  <cp:lastModifiedBy>luigsj</cp:lastModifiedBy>
  <cp:lastPrinted>2016-11-01T14:30:33Z</cp:lastPrinted>
  <dcterms:created xsi:type="dcterms:W3CDTF">2011-06-01T16:10:21Z</dcterms:created>
  <dcterms:modified xsi:type="dcterms:W3CDTF">2016-11-01T14:30:48Z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0x0101010079EEE4155DF4914B876391AA8A8C0ED7</vt:lpwstr>
  </property>
</Properties>
</file>