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942" activeTab="0"/>
  </bookViews>
  <sheets>
    <sheet name="Main" sheetId="1" r:id="rId1"/>
    <sheet name="Anch Move" sheetId="2" r:id="rId2"/>
    <sheet name="Self Stress" sheetId="3" r:id="rId3"/>
    <sheet name="Thermal" sheetId="4" r:id="rId4"/>
    <sheet name="Elongations" sheetId="5" r:id="rId5"/>
    <sheet name="Forces" sheetId="6" r:id="rId6"/>
    <sheet name="Ten &amp; Calibration" sheetId="7" r:id="rId7"/>
    <sheet name="Data" sheetId="8" r:id="rId8"/>
  </sheets>
  <definedNames>
    <definedName name="DrapedStrands" localSheetId="1">'Anch Move'!#REF!</definedName>
    <definedName name="DrapedStrands" localSheetId="2">'Self Stress'!#REF!</definedName>
    <definedName name="DrapedStrands">#REF!</definedName>
    <definedName name="_xlnm.Print_Area" localSheetId="1">'Anch Move'!$A$7:$K$50</definedName>
    <definedName name="_xlnm.Print_Area" localSheetId="4">'Elongations'!$A$7:$K$79</definedName>
    <definedName name="_xlnm.Print_Area" localSheetId="5">'Forces'!$A$7:$J$61</definedName>
    <definedName name="_xlnm.Print_Area" localSheetId="0">'Main'!$A$1:$K$26</definedName>
    <definedName name="_xlnm.Print_Area" localSheetId="2">'Self Stress'!$A$7:$K$52</definedName>
    <definedName name="_xlnm.Print_Area" localSheetId="6">'Ten &amp; Calibration'!$A$7:$M$70</definedName>
    <definedName name="_xlnm.Print_Area" localSheetId="3">'Thermal'!$A$7:$K$52</definedName>
  </definedNames>
  <calcPr fullCalcOnLoad="1"/>
</workbook>
</file>

<file path=xl/sharedStrings.xml><?xml version="1.0" encoding="utf-8"?>
<sst xmlns="http://schemas.openxmlformats.org/spreadsheetml/2006/main" count="996" uniqueCount="685">
  <si>
    <t>e = Basic strand elongation without corrections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</si>
  <si>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Elongation correction due to live end seating per strand</t>
    </r>
  </si>
  <si>
    <r>
      <t>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Elongation correction due to dead end seating per strand</t>
    </r>
  </si>
  <si>
    <r>
      <t>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 xml:space="preserve"> = Elongation correction due to other (Group I) per strand</t>
    </r>
  </si>
  <si>
    <r>
      <t>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0"/>
      </rPr>
      <t xml:space="preserve"> = Elongation correction due to other (Group II) per strand</t>
    </r>
  </si>
  <si>
    <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Total elongation correction for Group I losses per strand</t>
    </r>
  </si>
  <si>
    <r>
      <t>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= Total elongation correction for Group II losses per strand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</si>
  <si>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Maximum permitted pulling force for a strand (80% F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</si>
  <si>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Force correction for live end seating per strand</t>
    </r>
  </si>
  <si>
    <r>
      <t>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 xml:space="preserve"> = Force correction due to other (Group I)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</si>
  <si>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force correction for Group I per strand</t>
    </r>
  </si>
  <si>
    <r>
      <t>e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Loss per strand due to anchorage movement</t>
    </r>
  </si>
  <si>
    <r>
      <t>T = Change in temperature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</si>
  <si>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t xml:space="preserve">         Gross Range of Permitted Elongations (Fractional for English Units)</t>
  </si>
  <si>
    <t xml:space="preserve"> Net Range of Permitted Elongations (Fractional for English Units)</t>
  </si>
  <si>
    <t>**Input in Yellow Areas Only**</t>
  </si>
  <si>
    <t>in.</t>
  </si>
  <si>
    <t>psi</t>
  </si>
  <si>
    <t xml:space="preserve">e = </t>
  </si>
  <si>
    <t>Live End</t>
  </si>
  <si>
    <t xml:space="preserve">Manufacturer: </t>
  </si>
  <si>
    <t xml:space="preserve">Inspector: </t>
  </si>
  <si>
    <t>Producers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</si>
  <si>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E</t>
    </r>
    <r>
      <rPr>
        <vertAlign val="subscript"/>
        <sz val="10"/>
        <rFont val="Arial"/>
        <family val="2"/>
      </rPr>
      <t>s</t>
    </r>
  </si>
  <si>
    <t>Yes</t>
  </si>
  <si>
    <t>No</t>
  </si>
  <si>
    <t>Correction</t>
  </si>
  <si>
    <t>Anchorage Movement Correction (Group I Loss)</t>
  </si>
  <si>
    <t>Correction Per</t>
  </si>
  <si>
    <t xml:space="preserve">Force </t>
  </si>
  <si>
    <t>Always?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</si>
  <si>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</si>
  <si>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Anchorage Movement</t>
  </si>
  <si>
    <t>Correction per</t>
  </si>
  <si>
    <t>Loss Per Strand</t>
  </si>
  <si>
    <t>Total Elongation</t>
  </si>
  <si>
    <r>
      <t>A</t>
    </r>
    <r>
      <rPr>
        <b/>
        <vertAlign val="subscript"/>
        <sz val="10"/>
        <rFont val="Arial"/>
        <family val="2"/>
      </rPr>
      <t>s</t>
    </r>
  </si>
  <si>
    <r>
      <t>E</t>
    </r>
    <r>
      <rPr>
        <b/>
        <vertAlign val="subscript"/>
        <sz val="10"/>
        <rFont val="Arial"/>
        <family val="2"/>
      </rPr>
      <t>s</t>
    </r>
  </si>
  <si>
    <r>
      <t>F</t>
    </r>
    <r>
      <rPr>
        <b/>
        <vertAlign val="subscript"/>
        <sz val="10"/>
        <rFont val="Arial"/>
        <family val="2"/>
      </rPr>
      <t>u</t>
    </r>
  </si>
  <si>
    <t>per Strand</t>
  </si>
  <si>
    <r>
      <t>e</t>
    </r>
    <r>
      <rPr>
        <b/>
        <vertAlign val="subscript"/>
        <sz val="10"/>
        <rFont val="Arial"/>
        <family val="2"/>
      </rPr>
      <t>am</t>
    </r>
  </si>
  <si>
    <r>
      <t>P</t>
    </r>
    <r>
      <rPr>
        <b/>
        <vertAlign val="subscript"/>
        <sz val="10"/>
        <rFont val="Arial"/>
        <family val="2"/>
      </rPr>
      <t>am</t>
    </r>
  </si>
  <si>
    <t>Force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</si>
  <si>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</si>
  <si>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</t>
    </r>
  </si>
  <si>
    <r>
      <t>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</t>
    </r>
  </si>
  <si>
    <r>
      <t>M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/ 2 + e</t>
    </r>
    <r>
      <rPr>
        <vertAlign val="subscript"/>
        <sz val="10"/>
        <rFont val="Arial"/>
        <family val="2"/>
      </rPr>
      <t>ps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</si>
  <si>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</si>
  <si>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</si>
  <si>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Total elongation correction for anchorage movement per strand</t>
    </r>
  </si>
  <si>
    <r>
      <t>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Total number of strands</t>
    </r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</si>
  <si>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anchorage movement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</si>
  <si>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Cross sectional area of strand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</si>
  <si>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Modulus of elasticity of strand</t>
    </r>
  </si>
  <si>
    <t>L = Bed length (strand length between anchors)</t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</si>
  <si>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Total bed shortening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</si>
  <si>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</si>
  <si>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 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</si>
  <si>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/ 2 + e</t>
    </r>
    <r>
      <rPr>
        <vertAlign val="subscript"/>
        <sz val="10"/>
        <rFont val="Arial"/>
        <family val="2"/>
      </rPr>
      <t>ss</t>
    </r>
  </si>
  <si>
    <r>
      <t>P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</si>
  <si>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</si>
  <si>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</t>
    </r>
  </si>
  <si>
    <t xml:space="preserve">Tot. Elong. </t>
  </si>
  <si>
    <t>Tot. Elong.</t>
  </si>
  <si>
    <r>
      <t>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</si>
  <si>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=</t>
    </r>
  </si>
  <si>
    <t>L =</t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</si>
  <si>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=</t>
    </r>
  </si>
  <si>
    <r>
      <t>e</t>
    </r>
    <r>
      <rPr>
        <b/>
        <vertAlign val="subscript"/>
        <sz val="10"/>
        <rFont val="Arial"/>
        <family val="2"/>
      </rPr>
      <t>sb</t>
    </r>
  </si>
  <si>
    <r>
      <t>P</t>
    </r>
    <r>
      <rPr>
        <b/>
        <vertAlign val="subscript"/>
        <sz val="10"/>
        <rFont val="Arial"/>
        <family val="2"/>
      </rPr>
      <t>sb</t>
    </r>
  </si>
  <si>
    <t>a = Coefficient of expansion for steel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</si>
  <si>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Estimated temperature of concrete at placement</t>
    </r>
  </si>
  <si>
    <r>
      <t>a x L</t>
    </r>
    <r>
      <rPr>
        <sz val="10"/>
        <rFont val="Arial"/>
        <family val="0"/>
      </rPr>
      <t xml:space="preserve"> x T</t>
    </r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</si>
  <si>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Elongation correction due to temperature per strand</t>
    </r>
  </si>
  <si>
    <t xml:space="preserve"> Loss per Strand</t>
  </si>
  <si>
    <t>Per Strand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</si>
  <si>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</si>
  <si>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</si>
  <si>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Elongation</t>
  </si>
  <si>
    <r>
      <t>e</t>
    </r>
    <r>
      <rPr>
        <b/>
        <vertAlign val="subscript"/>
        <sz val="10"/>
        <rFont val="Arial"/>
        <family val="2"/>
      </rPr>
      <t>t</t>
    </r>
  </si>
  <si>
    <r>
      <t>P</t>
    </r>
    <r>
      <rPr>
        <b/>
        <vertAlign val="subscript"/>
        <sz val="10"/>
        <rFont val="Arial"/>
        <family val="2"/>
      </rPr>
      <t>t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</si>
  <si>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Design plan load</t>
    </r>
  </si>
  <si>
    <r>
      <t>If the correction to be applied exceeds 5% of the Design Plan Load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), the tensioning operation shall be deferred until a more favorable ambient temperature prevails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</si>
  <si>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</si>
  <si>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OK?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</si>
  <si>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</si>
  <si>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English Metric stuff</t>
  </si>
  <si>
    <r>
      <t>e</t>
    </r>
    <r>
      <rPr>
        <vertAlign val="subscript"/>
        <sz val="9"/>
        <rFont val="Arial"/>
        <family val="2"/>
      </rPr>
      <t xml:space="preserve">t </t>
    </r>
    <r>
      <rPr>
        <sz val="9"/>
        <rFont val="Arial"/>
        <family val="2"/>
      </rPr>
      <t xml:space="preserve">=  </t>
    </r>
  </si>
  <si>
    <r>
      <t>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</si>
  <si>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</t>
    </r>
  </si>
  <si>
    <t>Thermal Data and Calculations</t>
  </si>
  <si>
    <t>Anchorage Movement Data and Calculations</t>
  </si>
  <si>
    <r>
      <t>P</t>
    </r>
    <r>
      <rPr>
        <vertAlign val="subscript"/>
        <sz val="10"/>
        <rFont val="Arial"/>
        <family val="2"/>
      </rPr>
      <t xml:space="preserve">am </t>
    </r>
    <r>
      <rPr>
        <sz val="10"/>
        <rFont val="Arial"/>
        <family val="2"/>
      </rPr>
      <t xml:space="preserve">= Force correction for anchorage movement per strand 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</si>
  <si>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Force correction for thermal per strand</t>
    </r>
  </si>
  <si>
    <r>
      <t>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Preload</t>
    </r>
  </si>
  <si>
    <t>Basic Elongation Data and Calculations</t>
  </si>
  <si>
    <t xml:space="preserve">Basic </t>
  </si>
  <si>
    <t xml:space="preserve">Design </t>
  </si>
  <si>
    <r>
      <t>P</t>
    </r>
    <r>
      <rPr>
        <b/>
        <vertAlign val="subscript"/>
        <sz val="10"/>
        <rFont val="Arial"/>
        <family val="2"/>
      </rPr>
      <t>i</t>
    </r>
  </si>
  <si>
    <t>Preload</t>
  </si>
  <si>
    <r>
      <t>e</t>
    </r>
    <r>
      <rPr>
        <b/>
        <vertAlign val="subscript"/>
        <sz val="10"/>
        <rFont val="Arial"/>
        <family val="2"/>
      </rPr>
      <t>L</t>
    </r>
  </si>
  <si>
    <r>
      <t>e</t>
    </r>
    <r>
      <rPr>
        <b/>
        <vertAlign val="subscript"/>
        <sz val="10"/>
        <rFont val="Arial"/>
        <family val="2"/>
      </rPr>
      <t>OI</t>
    </r>
  </si>
  <si>
    <r>
      <t>e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</si>
  <si>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</si>
  <si>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OII</t>
    </r>
  </si>
  <si>
    <r>
      <t>e</t>
    </r>
    <r>
      <rPr>
        <b/>
        <vertAlign val="subscript"/>
        <sz val="10"/>
        <rFont val="Arial"/>
        <family val="2"/>
      </rPr>
      <t>II</t>
    </r>
  </si>
  <si>
    <t>Summary of Group I and II Elongation Corrections Gross and Net</t>
  </si>
  <si>
    <r>
      <t>e</t>
    </r>
    <r>
      <rPr>
        <b/>
        <vertAlign val="subscript"/>
        <sz val="10"/>
        <rFont val="Arial"/>
        <family val="2"/>
      </rPr>
      <t>CG</t>
    </r>
  </si>
  <si>
    <r>
      <t>e</t>
    </r>
    <r>
      <rPr>
        <b/>
        <vertAlign val="subscript"/>
        <sz val="10"/>
        <rFont val="Arial"/>
        <family val="2"/>
      </rPr>
      <t>CN</t>
    </r>
  </si>
  <si>
    <t>Permitted Gross and Net Ranges for Corrected Elongations</t>
  </si>
  <si>
    <r>
      <t>Min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0.97</t>
    </r>
  </si>
  <si>
    <r>
      <t>Min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0.95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</si>
  <si>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</si>
  <si>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</si>
  <si>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-5%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</si>
  <si>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+5%</t>
    </r>
  </si>
  <si>
    <t xml:space="preserve">          Straight Strands</t>
  </si>
  <si>
    <r>
      <t>Max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1.03 </t>
    </r>
  </si>
  <si>
    <r>
      <t>Max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1.05 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</si>
  <si>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</si>
  <si>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</si>
  <si>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CN</t>
    </r>
  </si>
  <si>
    <t>Calculations and Summary of Group I Force Corrections</t>
  </si>
  <si>
    <t>Live End Seating</t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</si>
  <si>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</si>
  <si>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</si>
  <si>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Other</t>
  </si>
  <si>
    <t>Specifed by user</t>
  </si>
  <si>
    <r>
      <t>P</t>
    </r>
    <r>
      <rPr>
        <b/>
        <vertAlign val="subscript"/>
        <sz val="10"/>
        <rFont val="Arial"/>
        <family val="2"/>
      </rPr>
      <t>L</t>
    </r>
  </si>
  <si>
    <r>
      <t>P</t>
    </r>
    <r>
      <rPr>
        <b/>
        <vertAlign val="subscript"/>
        <sz val="10"/>
        <rFont val="Arial"/>
        <family val="2"/>
      </rPr>
      <t>OI</t>
    </r>
  </si>
  <si>
    <r>
      <t>P</t>
    </r>
    <r>
      <rPr>
        <b/>
        <vertAlign val="subscript"/>
        <sz val="10"/>
        <rFont val="Arial"/>
        <family val="2"/>
      </rPr>
      <t>T</t>
    </r>
  </si>
  <si>
    <t>Corrected Loads, Maximum Permitted Loads, and Maximum Permitted Temperature</t>
  </si>
  <si>
    <t>Corrected Ld.</t>
  </si>
  <si>
    <t>Design Plan Ld.</t>
  </si>
  <si>
    <t>Permitted Ld.</t>
  </si>
  <si>
    <t>Perm. Ld.</t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</si>
  <si>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</si>
  <si>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i+T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</si>
  <si>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max</t>
    </r>
  </si>
  <si>
    <r>
      <t>e</t>
    </r>
    <r>
      <rPr>
        <vertAlign val="subscript"/>
        <sz val="10"/>
        <rFont val="Arial"/>
        <family val="2"/>
      </rPr>
      <t xml:space="preserve">CG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</si>
  <si>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</si>
  <si>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</si>
  <si>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Tot. Corr.</t>
  </si>
  <si>
    <t>Summary of Group I and Group II Elongation Corrections</t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</si>
  <si>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+ e</t>
    </r>
    <r>
      <rPr>
        <vertAlign val="subscript"/>
        <sz val="10"/>
        <rFont val="Arial"/>
        <family val="2"/>
      </rPr>
      <t>II</t>
    </r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</si>
  <si>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- e</t>
    </r>
    <r>
      <rPr>
        <vertAlign val="subscript"/>
        <sz val="10"/>
        <rFont val="Arial"/>
        <family val="2"/>
      </rPr>
      <t>L</t>
    </r>
  </si>
  <si>
    <t>Group I</t>
  </si>
  <si>
    <t>Total</t>
  </si>
  <si>
    <t>Group II</t>
  </si>
  <si>
    <r>
      <t>P</t>
    </r>
    <r>
      <rPr>
        <vertAlign val="subscript"/>
        <sz val="10"/>
        <rFont val="Arial"/>
        <family val="2"/>
      </rPr>
      <t>i+T</t>
    </r>
    <r>
      <rPr>
        <sz val="10"/>
        <rFont val="Arial"/>
        <family val="2"/>
      </rPr>
      <t xml:space="preserve"> = Total corrected pulling force per strand</t>
    </r>
  </si>
  <si>
    <t>P/S #:</t>
  </si>
  <si>
    <t>Date Printed:</t>
  </si>
  <si>
    <t>Thermal Correction (Group I Loss)</t>
  </si>
  <si>
    <t>Notes: Group I losses correct for load and elongation. Group II losses correct for elongation only.</t>
  </si>
  <si>
    <t>Corrected</t>
  </si>
  <si>
    <t xml:space="preserve">      Straight Strands</t>
  </si>
  <si>
    <t>e-5%</t>
  </si>
  <si>
    <t>e+5%</t>
  </si>
  <si>
    <t xml:space="preserve">          Draped Strands</t>
  </si>
  <si>
    <t xml:space="preserve">      Draped Strands</t>
  </si>
  <si>
    <t>Exceeded?</t>
  </si>
  <si>
    <t>Fraction Equivalent Factors Corrected Net</t>
  </si>
  <si>
    <t>Fraction Equivalent Factors Corrected Gross</t>
  </si>
  <si>
    <t>Corrected Gross Min/Max Allowable Elongations</t>
  </si>
  <si>
    <t>Minus 3%</t>
  </si>
  <si>
    <t>Plus 3%</t>
  </si>
  <si>
    <t>Minus 5%</t>
  </si>
  <si>
    <t>Plus 5%</t>
  </si>
  <si>
    <t>Corrected Net Min/Max Allowable Elongations</t>
  </si>
  <si>
    <t>Dead End</t>
  </si>
  <si>
    <t>Illinois Department of Transportation</t>
  </si>
  <si>
    <t>A</t>
  </si>
  <si>
    <t>Thermal</t>
  </si>
  <si>
    <t xml:space="preserve">Remarks: </t>
  </si>
  <si>
    <t>Bureau of Materials &amp; Physical Research</t>
  </si>
  <si>
    <t xml:space="preserve">Bed No.: </t>
  </si>
  <si>
    <t xml:space="preserve">Producer: </t>
  </si>
  <si>
    <t>Definition of Variables</t>
  </si>
  <si>
    <t xml:space="preserve">a = </t>
  </si>
  <si>
    <t xml:space="preserve">T = </t>
  </si>
  <si>
    <t>%</t>
  </si>
  <si>
    <t>Strand</t>
  </si>
  <si>
    <t>Strands</t>
  </si>
  <si>
    <t>e</t>
  </si>
  <si>
    <t>1/16</t>
  </si>
  <si>
    <t>1/8</t>
  </si>
  <si>
    <t>3/16</t>
  </si>
  <si>
    <t>1/4</t>
  </si>
  <si>
    <t>5/16</t>
  </si>
  <si>
    <t>3/8</t>
  </si>
  <si>
    <t>7/16</t>
  </si>
  <si>
    <t>1/2</t>
  </si>
  <si>
    <t>9/16</t>
  </si>
  <si>
    <t>5/8</t>
  </si>
  <si>
    <t>11/16</t>
  </si>
  <si>
    <t>3/4</t>
  </si>
  <si>
    <t>13/16</t>
  </si>
  <si>
    <t>7/8</t>
  </si>
  <si>
    <t>15/16</t>
  </si>
  <si>
    <t>1</t>
  </si>
  <si>
    <t xml:space="preserve"> </t>
  </si>
  <si>
    <t>2</t>
  </si>
  <si>
    <t>5</t>
  </si>
  <si>
    <t>6</t>
  </si>
  <si>
    <t>7</t>
  </si>
  <si>
    <t>8</t>
  </si>
  <si>
    <t>9</t>
  </si>
  <si>
    <t>xfract Table</t>
  </si>
  <si>
    <t>0</t>
  </si>
  <si>
    <t>xFract Tables</t>
  </si>
  <si>
    <t>5 1/16</t>
  </si>
  <si>
    <t>5 1/8</t>
  </si>
  <si>
    <t>5 3/16</t>
  </si>
  <si>
    <t>5 1/4</t>
  </si>
  <si>
    <t>5 5/16</t>
  </si>
  <si>
    <t>5 3/8</t>
  </si>
  <si>
    <t>5 7/16</t>
  </si>
  <si>
    <t>5 1/2</t>
  </si>
  <si>
    <t>5 9/16</t>
  </si>
  <si>
    <t>5 5/8</t>
  </si>
  <si>
    <t>5 11/16</t>
  </si>
  <si>
    <t>5 3/4</t>
  </si>
  <si>
    <t>5 13/16</t>
  </si>
  <si>
    <t>5 7/8</t>
  </si>
  <si>
    <t>5 15/16</t>
  </si>
  <si>
    <t>6 1/16</t>
  </si>
  <si>
    <t>6 1/8</t>
  </si>
  <si>
    <t>6 3/16</t>
  </si>
  <si>
    <t>6 1/4</t>
  </si>
  <si>
    <t>6 5/16</t>
  </si>
  <si>
    <t>6 3/8</t>
  </si>
  <si>
    <t>6 7/16</t>
  </si>
  <si>
    <t>6 1/2</t>
  </si>
  <si>
    <t>6 9/16</t>
  </si>
  <si>
    <t>6 5/8</t>
  </si>
  <si>
    <t>6 11/16</t>
  </si>
  <si>
    <t>6 3/4</t>
  </si>
  <si>
    <t>6 13/16</t>
  </si>
  <si>
    <t>6 7/8</t>
  </si>
  <si>
    <t>6 15/16</t>
  </si>
  <si>
    <t>7 1/16</t>
  </si>
  <si>
    <t>7 1/8</t>
  </si>
  <si>
    <t>7 3/16</t>
  </si>
  <si>
    <t>7 1/4</t>
  </si>
  <si>
    <t>7 5/16</t>
  </si>
  <si>
    <t>7 3/8</t>
  </si>
  <si>
    <t>7 7/16</t>
  </si>
  <si>
    <t>7 1/2</t>
  </si>
  <si>
    <t>7 9/16</t>
  </si>
  <si>
    <t>7 5/8</t>
  </si>
  <si>
    <t>7 11/16</t>
  </si>
  <si>
    <t>7 3/4</t>
  </si>
  <si>
    <t>7 13/16</t>
  </si>
  <si>
    <t>7 7/8</t>
  </si>
  <si>
    <t>7 15/16</t>
  </si>
  <si>
    <t>8 1/16</t>
  </si>
  <si>
    <t>8 1/8</t>
  </si>
  <si>
    <t>8 3/16</t>
  </si>
  <si>
    <t>8 1/4</t>
  </si>
  <si>
    <t>8 5/16</t>
  </si>
  <si>
    <t>8 3/8</t>
  </si>
  <si>
    <t>8 7/16</t>
  </si>
  <si>
    <t>8 1/2</t>
  </si>
  <si>
    <t>8 9/16</t>
  </si>
  <si>
    <t>8 5/8</t>
  </si>
  <si>
    <t>8 11/16</t>
  </si>
  <si>
    <t>8 3/4</t>
  </si>
  <si>
    <t>8 13/16</t>
  </si>
  <si>
    <t>8 7/8</t>
  </si>
  <si>
    <t>8 15/16</t>
  </si>
  <si>
    <t>9 1/16</t>
  </si>
  <si>
    <t>9 1/8</t>
  </si>
  <si>
    <t>9 3/16</t>
  </si>
  <si>
    <t>9 1/4</t>
  </si>
  <si>
    <t>9 5/16</t>
  </si>
  <si>
    <t>9 3/8</t>
  </si>
  <si>
    <t>9 7/16</t>
  </si>
  <si>
    <t>9 1/2</t>
  </si>
  <si>
    <t>9 9/16</t>
  </si>
  <si>
    <t>9 5/8</t>
  </si>
  <si>
    <t>9 11/16</t>
  </si>
  <si>
    <t>9 3/4</t>
  </si>
  <si>
    <t>9 13/16</t>
  </si>
  <si>
    <t>9 7/8</t>
  </si>
  <si>
    <t>9 15/16</t>
  </si>
  <si>
    <t>10</t>
  </si>
  <si>
    <t>10 1/16</t>
  </si>
  <si>
    <t>10 1/8</t>
  </si>
  <si>
    <t>10 3/16</t>
  </si>
  <si>
    <t>10 1/4</t>
  </si>
  <si>
    <t>10 5/16</t>
  </si>
  <si>
    <t>10 3/8</t>
  </si>
  <si>
    <t>10 7/16</t>
  </si>
  <si>
    <t>10 1/2</t>
  </si>
  <si>
    <t>10 9/16</t>
  </si>
  <si>
    <t>10 5/8</t>
  </si>
  <si>
    <t>10 11/16</t>
  </si>
  <si>
    <t>10 3/4</t>
  </si>
  <si>
    <t>10 13/16</t>
  </si>
  <si>
    <t>10 7/8</t>
  </si>
  <si>
    <t>10 15/16</t>
  </si>
  <si>
    <t>11</t>
  </si>
  <si>
    <t>11 1/16</t>
  </si>
  <si>
    <t>11 1/8</t>
  </si>
  <si>
    <t>11 3/16</t>
  </si>
  <si>
    <t>11 1/4</t>
  </si>
  <si>
    <t>11 5/16</t>
  </si>
  <si>
    <t>11 3/8</t>
  </si>
  <si>
    <t>11 7/16</t>
  </si>
  <si>
    <t>11 1/2</t>
  </si>
  <si>
    <t>11 9/16</t>
  </si>
  <si>
    <t>11 5/8</t>
  </si>
  <si>
    <t>11 11/16</t>
  </si>
  <si>
    <t>11 3/4</t>
  </si>
  <si>
    <t>11 13/16</t>
  </si>
  <si>
    <t>11 7/8</t>
  </si>
  <si>
    <t>11 15/16</t>
  </si>
  <si>
    <t>12</t>
  </si>
  <si>
    <t>12 1/16</t>
  </si>
  <si>
    <t>12 1/8</t>
  </si>
  <si>
    <t>12 3/16</t>
  </si>
  <si>
    <t>12 1/4</t>
  </si>
  <si>
    <t>12 5/16</t>
  </si>
  <si>
    <t>12 3/8</t>
  </si>
  <si>
    <t>12 7/16</t>
  </si>
  <si>
    <t>12 1/2</t>
  </si>
  <si>
    <t>12 9/16</t>
  </si>
  <si>
    <t>12 5/8</t>
  </si>
  <si>
    <t>12 11/16</t>
  </si>
  <si>
    <t>12 3/4</t>
  </si>
  <si>
    <t>12 13/16</t>
  </si>
  <si>
    <t>12 7/8</t>
  </si>
  <si>
    <t>12 15/16</t>
  </si>
  <si>
    <t>13</t>
  </si>
  <si>
    <t>13 1/16</t>
  </si>
  <si>
    <t>13 1/8</t>
  </si>
  <si>
    <t>13 3/16</t>
  </si>
  <si>
    <t>13 1/4</t>
  </si>
  <si>
    <t>13 5/16</t>
  </si>
  <si>
    <t>13 3/8</t>
  </si>
  <si>
    <t>13 7/16</t>
  </si>
  <si>
    <t>13 1/2</t>
  </si>
  <si>
    <t>13 9/16</t>
  </si>
  <si>
    <t>13 5/8</t>
  </si>
  <si>
    <t>13 11/16</t>
  </si>
  <si>
    <t>13 3/4</t>
  </si>
  <si>
    <t>13 13/16</t>
  </si>
  <si>
    <t>13 7/8</t>
  </si>
  <si>
    <t>13 15/16</t>
  </si>
  <si>
    <t>14</t>
  </si>
  <si>
    <t>14 1/16</t>
  </si>
  <si>
    <t>14 1/8</t>
  </si>
  <si>
    <t>14 3/16</t>
  </si>
  <si>
    <t>14 1/4</t>
  </si>
  <si>
    <t>14 5/16</t>
  </si>
  <si>
    <t>14 3/8</t>
  </si>
  <si>
    <t>14 7/16</t>
  </si>
  <si>
    <t>14 1/2</t>
  </si>
  <si>
    <t>14 9/16</t>
  </si>
  <si>
    <t>14 5/8</t>
  </si>
  <si>
    <t>14 11/16</t>
  </si>
  <si>
    <t>14 3/4</t>
  </si>
  <si>
    <t>14 13/16</t>
  </si>
  <si>
    <t>14 7/8</t>
  </si>
  <si>
    <t>14 15/16</t>
  </si>
  <si>
    <t>15</t>
  </si>
  <si>
    <t>15 1/16</t>
  </si>
  <si>
    <t>15 1/8</t>
  </si>
  <si>
    <t>15 3/16</t>
  </si>
  <si>
    <t>15 1/4</t>
  </si>
  <si>
    <t>15 5/16</t>
  </si>
  <si>
    <t>15 3/8</t>
  </si>
  <si>
    <t>15 7/16</t>
  </si>
  <si>
    <t>15 1/2</t>
  </si>
  <si>
    <t>15 9/16</t>
  </si>
  <si>
    <t>15 5/8</t>
  </si>
  <si>
    <t>15 11/16</t>
  </si>
  <si>
    <t>15 3/4</t>
  </si>
  <si>
    <t>15 13/16</t>
  </si>
  <si>
    <t>15 7/8</t>
  </si>
  <si>
    <t>15 15/16</t>
  </si>
  <si>
    <t>16</t>
  </si>
  <si>
    <t>16 1/16</t>
  </si>
  <si>
    <t>16 1/8</t>
  </si>
  <si>
    <t>16 3/16</t>
  </si>
  <si>
    <t>16 1/4</t>
  </si>
  <si>
    <t>16 5/16</t>
  </si>
  <si>
    <t>16 3/8</t>
  </si>
  <si>
    <t>16 7/16</t>
  </si>
  <si>
    <t>16 1/2</t>
  </si>
  <si>
    <t>16 9/16</t>
  </si>
  <si>
    <t>16 5/8</t>
  </si>
  <si>
    <t>16 11/16</t>
  </si>
  <si>
    <t>16 3/4</t>
  </si>
  <si>
    <t>16 13/16</t>
  </si>
  <si>
    <t>16 7/8</t>
  </si>
  <si>
    <t>16 15/16</t>
  </si>
  <si>
    <t>17</t>
  </si>
  <si>
    <t>17 1/16</t>
  </si>
  <si>
    <t>17 1/8</t>
  </si>
  <si>
    <t>17 3/16</t>
  </si>
  <si>
    <t>17 1/4</t>
  </si>
  <si>
    <t>17 5/16</t>
  </si>
  <si>
    <t>17 3/8</t>
  </si>
  <si>
    <t>17 7/16</t>
  </si>
  <si>
    <t>17 1/2</t>
  </si>
  <si>
    <t>17 9/16</t>
  </si>
  <si>
    <t>17 5/8</t>
  </si>
  <si>
    <t>17 11/16</t>
  </si>
  <si>
    <t>17 3/4</t>
  </si>
  <si>
    <t>17 13/16</t>
  </si>
  <si>
    <t>17 7/8</t>
  </si>
  <si>
    <t>17 15/16</t>
  </si>
  <si>
    <t>18</t>
  </si>
  <si>
    <t>18 1/16</t>
  </si>
  <si>
    <t>18 1/8</t>
  </si>
  <si>
    <t>18 3/16</t>
  </si>
  <si>
    <t>18 1/4</t>
  </si>
  <si>
    <t>18 5/16</t>
  </si>
  <si>
    <t>18 3/8</t>
  </si>
  <si>
    <t>18 7/16</t>
  </si>
  <si>
    <t>18 1/2</t>
  </si>
  <si>
    <t>18 9/16</t>
  </si>
  <si>
    <t>18 5/8</t>
  </si>
  <si>
    <t>18 11/16</t>
  </si>
  <si>
    <t>18 3/4</t>
  </si>
  <si>
    <t>18 13/16</t>
  </si>
  <si>
    <t>18 7/8</t>
  </si>
  <si>
    <t>18 15/16</t>
  </si>
  <si>
    <t>19</t>
  </si>
  <si>
    <t>19 1/16</t>
  </si>
  <si>
    <t>19 1/8</t>
  </si>
  <si>
    <t>19 3/16</t>
  </si>
  <si>
    <t>19 1/4</t>
  </si>
  <si>
    <t>19 5/16</t>
  </si>
  <si>
    <t>19 3/8</t>
  </si>
  <si>
    <t>19 7/16</t>
  </si>
  <si>
    <t>19 1/2</t>
  </si>
  <si>
    <t>19 9/16</t>
  </si>
  <si>
    <t>19 5/8</t>
  </si>
  <si>
    <t>19 11/16</t>
  </si>
  <si>
    <t>19 3/4</t>
  </si>
  <si>
    <t>19 13/16</t>
  </si>
  <si>
    <t>19 7/8</t>
  </si>
  <si>
    <t>19 15/16</t>
  </si>
  <si>
    <t>20</t>
  </si>
  <si>
    <t>20 1/16</t>
  </si>
  <si>
    <t>20 1/8</t>
  </si>
  <si>
    <t>20 3/16</t>
  </si>
  <si>
    <t>20 1/4</t>
  </si>
  <si>
    <t>20 5/16</t>
  </si>
  <si>
    <t>20 3/8</t>
  </si>
  <si>
    <t>20 7/16</t>
  </si>
  <si>
    <t>20 1/2</t>
  </si>
  <si>
    <t>20 9/16</t>
  </si>
  <si>
    <t>20 5/8</t>
  </si>
  <si>
    <t>20 11/16</t>
  </si>
  <si>
    <t>20 3/4</t>
  </si>
  <si>
    <t>20 13/16</t>
  </si>
  <si>
    <t>20 7/8</t>
  </si>
  <si>
    <t>20 15/16</t>
  </si>
  <si>
    <t>21</t>
  </si>
  <si>
    <t>21 1/16</t>
  </si>
  <si>
    <t>21 1/8</t>
  </si>
  <si>
    <t>21 3/16</t>
  </si>
  <si>
    <t>21 1/4</t>
  </si>
  <si>
    <t>21 5/16</t>
  </si>
  <si>
    <t>21 3/8</t>
  </si>
  <si>
    <t>21 7/16</t>
  </si>
  <si>
    <t>21 1/2</t>
  </si>
  <si>
    <t>21 9/16</t>
  </si>
  <si>
    <t>21 5/8</t>
  </si>
  <si>
    <t>21 11/16</t>
  </si>
  <si>
    <t>21 3/4</t>
  </si>
  <si>
    <t>21 13/16</t>
  </si>
  <si>
    <t>21 7/8</t>
  </si>
  <si>
    <t>21 15/16</t>
  </si>
  <si>
    <t>22</t>
  </si>
  <si>
    <t>22 1/16</t>
  </si>
  <si>
    <t>22 1/8</t>
  </si>
  <si>
    <t>22 3/16</t>
  </si>
  <si>
    <t>22 1/4</t>
  </si>
  <si>
    <t>22 5/16</t>
  </si>
  <si>
    <t>22 3/8</t>
  </si>
  <si>
    <t>22 7/16</t>
  </si>
  <si>
    <t>22 1/2</t>
  </si>
  <si>
    <t>22 9/16</t>
  </si>
  <si>
    <t>22 5/8</t>
  </si>
  <si>
    <t>22 11/16</t>
  </si>
  <si>
    <t>22 3/4</t>
  </si>
  <si>
    <t>22 13/16</t>
  </si>
  <si>
    <t>22 7/8</t>
  </si>
  <si>
    <t>22 15/16</t>
  </si>
  <si>
    <t>23</t>
  </si>
  <si>
    <t>23 1/16</t>
  </si>
  <si>
    <t>23 1/8</t>
  </si>
  <si>
    <t>23 3/16</t>
  </si>
  <si>
    <t>23 1/4</t>
  </si>
  <si>
    <t>23 5/16</t>
  </si>
  <si>
    <t>23 3/8</t>
  </si>
  <si>
    <t>23 7/16</t>
  </si>
  <si>
    <t>23 1/2</t>
  </si>
  <si>
    <t>23 9/16</t>
  </si>
  <si>
    <t>23 5/8</t>
  </si>
  <si>
    <t>23 11/16</t>
  </si>
  <si>
    <t>23 3/4</t>
  </si>
  <si>
    <t>23 13/16</t>
  </si>
  <si>
    <t>23 7/8</t>
  </si>
  <si>
    <t>23 15/16</t>
  </si>
  <si>
    <t>24</t>
  </si>
  <si>
    <t>24 1/16</t>
  </si>
  <si>
    <t>24 1/8</t>
  </si>
  <si>
    <t>24 3/16</t>
  </si>
  <si>
    <t>24 1/4</t>
  </si>
  <si>
    <t>24 5/16</t>
  </si>
  <si>
    <t>24 3/8</t>
  </si>
  <si>
    <t>24 7/16</t>
  </si>
  <si>
    <t>24 1/2</t>
  </si>
  <si>
    <t>24 9/16</t>
  </si>
  <si>
    <t>24 5/8</t>
  </si>
  <si>
    <t>24 11/16</t>
  </si>
  <si>
    <t>24 3/4</t>
  </si>
  <si>
    <t>24 13/16</t>
  </si>
  <si>
    <t>24 7/8</t>
  </si>
  <si>
    <t>24 15/16</t>
  </si>
  <si>
    <t>25</t>
  </si>
  <si>
    <t>25 1/16</t>
  </si>
  <si>
    <t>25 1/8</t>
  </si>
  <si>
    <t>25 3/16</t>
  </si>
  <si>
    <t>25 1/4</t>
  </si>
  <si>
    <t>25 5/16</t>
  </si>
  <si>
    <t>25 3/8</t>
  </si>
  <si>
    <t>25 7/16</t>
  </si>
  <si>
    <t>25 1/2</t>
  </si>
  <si>
    <t>25 9/16</t>
  </si>
  <si>
    <t>25 5/8</t>
  </si>
  <si>
    <t>25 11/16</t>
  </si>
  <si>
    <t>25 3/4</t>
  </si>
  <si>
    <t>25 13/16</t>
  </si>
  <si>
    <t>25 7/8</t>
  </si>
  <si>
    <t>25 15/16</t>
  </si>
  <si>
    <t>26</t>
  </si>
  <si>
    <t>26 1/16</t>
  </si>
  <si>
    <t>26 1/8</t>
  </si>
  <si>
    <t>26 3/16</t>
  </si>
  <si>
    <t>26 1/4</t>
  </si>
  <si>
    <t>26 5/16</t>
  </si>
  <si>
    <t>26 3/8</t>
  </si>
  <si>
    <t>26 7/16</t>
  </si>
  <si>
    <t>26 1/2</t>
  </si>
  <si>
    <t>26 9/16</t>
  </si>
  <si>
    <t>26 5/8</t>
  </si>
  <si>
    <t>26 11/16</t>
  </si>
  <si>
    <t>26 3/4</t>
  </si>
  <si>
    <t>26 13/16</t>
  </si>
  <si>
    <t>26 7/8</t>
  </si>
  <si>
    <t>26 15/16</t>
  </si>
  <si>
    <t>27</t>
  </si>
  <si>
    <t>27 1/16</t>
  </si>
  <si>
    <t>27 1/8</t>
  </si>
  <si>
    <t>27 3/16</t>
  </si>
  <si>
    <t>27 1/4</t>
  </si>
  <si>
    <t>27 5/16</t>
  </si>
  <si>
    <t>27 3/8</t>
  </si>
  <si>
    <t>27 7/16</t>
  </si>
  <si>
    <t>27 1/2</t>
  </si>
  <si>
    <t>27 9/16</t>
  </si>
  <si>
    <t>27 5/8</t>
  </si>
  <si>
    <t>27 11/16</t>
  </si>
  <si>
    <t>27 3/4</t>
  </si>
  <si>
    <t>27 13/16</t>
  </si>
  <si>
    <t>27 7/8</t>
  </si>
  <si>
    <t>27 15/16</t>
  </si>
  <si>
    <t>28</t>
  </si>
  <si>
    <t>28 1/16</t>
  </si>
  <si>
    <t>28 1/8</t>
  </si>
  <si>
    <t>28 3/16</t>
  </si>
  <si>
    <t>28 1/4</t>
  </si>
  <si>
    <t>28 5/16</t>
  </si>
  <si>
    <t>28 3/8</t>
  </si>
  <si>
    <t>28 7/16</t>
  </si>
  <si>
    <t>28 1/2</t>
  </si>
  <si>
    <t>28 9/16</t>
  </si>
  <si>
    <t>28 5/8</t>
  </si>
  <si>
    <t>28 11/16</t>
  </si>
  <si>
    <t>28 3/4</t>
  </si>
  <si>
    <t>28 13/16</t>
  </si>
  <si>
    <t>28 7/8</t>
  </si>
  <si>
    <t>28 15/16</t>
  </si>
  <si>
    <t>29</t>
  </si>
  <si>
    <t>29 1/16</t>
  </si>
  <si>
    <t>29 1/8</t>
  </si>
  <si>
    <t>29 3/16</t>
  </si>
  <si>
    <t>29 1/4</t>
  </si>
  <si>
    <t>29 5/16</t>
  </si>
  <si>
    <t>29 3/8</t>
  </si>
  <si>
    <t>29 7/16</t>
  </si>
  <si>
    <t>29 1/2</t>
  </si>
  <si>
    <t>29 9/16</t>
  </si>
  <si>
    <t>29 5/8</t>
  </si>
  <si>
    <t>29 11/16</t>
  </si>
  <si>
    <t>29 3/4</t>
  </si>
  <si>
    <t>29 13/16</t>
  </si>
  <si>
    <t>29 7/8</t>
  </si>
  <si>
    <t>29 15/16</t>
  </si>
  <si>
    <t>30</t>
  </si>
  <si>
    <t>30 1/16</t>
  </si>
  <si>
    <t>30 1/8</t>
  </si>
  <si>
    <t>Minimum</t>
  </si>
  <si>
    <t>Maximum</t>
  </si>
  <si>
    <t>Date:</t>
  </si>
  <si>
    <t>Remarks:</t>
  </si>
  <si>
    <t>hh:mm</t>
  </si>
  <si>
    <t>ROW #1</t>
  </si>
  <si>
    <t>ROW #2</t>
  </si>
  <si>
    <t xml:space="preserve">           LOAD CELL DATA</t>
  </si>
  <si>
    <t>Load Cell No.</t>
  </si>
  <si>
    <t xml:space="preserve">    Cell Factor lbs./Micro ins.</t>
  </si>
  <si>
    <t xml:space="preserve">    Cell Reading Micro ins.</t>
  </si>
  <si>
    <t xml:space="preserve">Time: </t>
  </si>
  <si>
    <t xml:space="preserve">Jack No.: </t>
  </si>
  <si>
    <t xml:space="preserve"> Air temp: </t>
  </si>
  <si>
    <r>
      <t>P</t>
    </r>
    <r>
      <rPr>
        <b/>
        <vertAlign val="subscript"/>
        <sz val="10"/>
        <rFont val="Arial"/>
        <family val="2"/>
      </rPr>
      <t>p</t>
    </r>
  </si>
  <si>
    <r>
      <t>0.80 x 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</si>
  <si>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Air (Strand) temperature at time of tensioning</t>
    </r>
  </si>
  <si>
    <t>Thermal Correction</t>
  </si>
  <si>
    <t>Bed Length:</t>
  </si>
  <si>
    <t>Form Size:</t>
  </si>
  <si>
    <t xml:space="preserve"> Number of Strands:</t>
  </si>
  <si>
    <t>CALIBRATION WORKSHEET FOR LIVE AND DEAD END SEATING</t>
  </si>
  <si>
    <t>Anchorage Movement Correction</t>
  </si>
  <si>
    <t>Elongations</t>
  </si>
  <si>
    <t>Forces</t>
  </si>
  <si>
    <t>lbs.</t>
  </si>
  <si>
    <t>in. per in. of strand per Degree F</t>
  </si>
  <si>
    <t>Degree F</t>
  </si>
  <si>
    <t>No. Strands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</si>
  <si>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</si>
  <si>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in.</t>
    </r>
    <r>
      <rPr>
        <vertAlign val="super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</si>
  <si>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</si>
  <si>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No. of Strands</t>
  </si>
  <si>
    <t>No.</t>
  </si>
  <si>
    <t xml:space="preserve">of </t>
  </si>
  <si>
    <t>Ten. Cap. (psi)</t>
  </si>
  <si>
    <t>Gross El.</t>
  </si>
  <si>
    <t>Net El.</t>
  </si>
  <si>
    <r>
      <t>e</t>
    </r>
    <r>
      <rPr>
        <b/>
        <vertAlign val="subscript"/>
        <sz val="8"/>
        <rFont val="Arial"/>
        <family val="2"/>
      </rPr>
      <t>CG</t>
    </r>
  </si>
  <si>
    <r>
      <t>e</t>
    </r>
    <r>
      <rPr>
        <vertAlign val="subscript"/>
        <sz val="8"/>
        <rFont val="Arial"/>
        <family val="2"/>
      </rPr>
      <t>CN</t>
    </r>
  </si>
  <si>
    <r>
      <t>e</t>
    </r>
    <r>
      <rPr>
        <vertAlign val="subscript"/>
        <sz val="8"/>
        <rFont val="Arial"/>
        <family val="2"/>
      </rPr>
      <t>CG</t>
    </r>
    <r>
      <rPr>
        <sz val="8"/>
        <rFont val="Arial"/>
        <family val="2"/>
      </rPr>
      <t>-3%</t>
    </r>
  </si>
  <si>
    <r>
      <t>e</t>
    </r>
    <r>
      <rPr>
        <vertAlign val="subscript"/>
        <sz val="8"/>
        <rFont val="Arial"/>
        <family val="2"/>
      </rPr>
      <t>CG</t>
    </r>
    <r>
      <rPr>
        <sz val="8"/>
        <rFont val="Arial"/>
        <family val="2"/>
      </rPr>
      <t>+3%</t>
    </r>
  </si>
  <si>
    <r>
      <t>e</t>
    </r>
    <r>
      <rPr>
        <vertAlign val="subscript"/>
        <sz val="8"/>
        <rFont val="Arial"/>
        <family val="2"/>
      </rPr>
      <t>CN</t>
    </r>
    <r>
      <rPr>
        <sz val="8"/>
        <rFont val="Arial"/>
        <family val="2"/>
      </rPr>
      <t>-3%</t>
    </r>
  </si>
  <si>
    <r>
      <t>e</t>
    </r>
    <r>
      <rPr>
        <vertAlign val="subscript"/>
        <sz val="8"/>
        <rFont val="Arial"/>
        <family val="2"/>
      </rPr>
      <t>CN</t>
    </r>
    <r>
      <rPr>
        <sz val="8"/>
        <rFont val="Arial"/>
        <family val="2"/>
      </rPr>
      <t>+3%</t>
    </r>
  </si>
  <si>
    <t xml:space="preserve">         Gross Range of Permitted Elongations</t>
  </si>
  <si>
    <t xml:space="preserve"> Net Range of Permitted Elongations</t>
  </si>
  <si>
    <t>Gross-Net</t>
  </si>
  <si>
    <t>N/A</t>
  </si>
  <si>
    <t>Tensioning and Calibration</t>
  </si>
  <si>
    <t>Bottom Rows</t>
  </si>
  <si>
    <t>Seat</t>
  </si>
  <si>
    <t>Avg. Meas.</t>
  </si>
  <si>
    <t>Calibration</t>
  </si>
  <si>
    <t>Live End and Dead End Seating Prestress/Precast Program</t>
  </si>
  <si>
    <t>Do Not Delete This Page</t>
  </si>
  <si>
    <t>Notes:  This spreadsheet is designed specifically for determination of</t>
  </si>
  <si>
    <t>calibrated values for live end and dead end seating.  Live and dead</t>
  </si>
  <si>
    <t>end seating calibrations need only be performed on about 10 strands</t>
  </si>
  <si>
    <t>in the bottom two rows of a strand pattern.</t>
  </si>
  <si>
    <t>(Live E. S.)</t>
  </si>
  <si>
    <t>Gross Avg. Meas. (from Rows 1 &amp; 2)</t>
  </si>
  <si>
    <t>Note: The gross average measured values for live and dead end seating</t>
  </si>
  <si>
    <t>Load</t>
  </si>
  <si>
    <t>Self-Stressing Bed Correction (Group I Loss)</t>
  </si>
  <si>
    <t>Self-Stressing Beds</t>
  </si>
  <si>
    <t>Self-Stressing Beds Correction</t>
  </si>
  <si>
    <r>
      <t>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Total elongation correction for self-stressing bed per strand</t>
    </r>
  </si>
  <si>
    <r>
      <t>e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 Loss per strand due bed shortening (self-stressing bed)</t>
    </r>
  </si>
  <si>
    <r>
      <t>P</t>
    </r>
    <r>
      <rPr>
        <vertAlign val="subscript"/>
        <sz val="10"/>
        <rFont val="Arial"/>
        <family val="2"/>
      </rPr>
      <t xml:space="preserve">sb </t>
    </r>
    <r>
      <rPr>
        <sz val="10"/>
        <rFont val="Arial"/>
        <family val="2"/>
      </rPr>
      <t>= Force correction for self-stressing beds per strand</t>
    </r>
  </si>
  <si>
    <t>Self-Stressing Bed Data and Calculations</t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</si>
  <si>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= Total gross corrected elongation per strand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</si>
  <si>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= Total net corrected elongation per strand</t>
    </r>
  </si>
  <si>
    <r>
      <t>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 L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</si>
  <si>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Minimum specified tensile strength of strand</t>
    </r>
  </si>
  <si>
    <t>should be used until conditions change or the next calibration.</t>
  </si>
  <si>
    <t xml:space="preserve">QC Man. Name and Signature: </t>
  </si>
  <si>
    <t>Revised 12/10/10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</si>
</sst>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_)"/>
    <numFmt numFmtId="170" formatCode="0.0000_)"/>
    <numFmt numFmtId="171" formatCode="0.00000000"/>
    <numFmt numFmtId="172" formatCode="0.000000000"/>
    <numFmt numFmtId="173" formatCode="mm/dd/yy_)"/>
    <numFmt numFmtId="174" formatCode="0.0_)"/>
    <numFmt numFmtId="175" formatCode="hh:mm_)"/>
    <numFmt numFmtId="176" formatCode="0.00_)"/>
    <numFmt numFmtId="177" formatCode="hh:mm\ AM/PM_)"/>
    <numFmt numFmtId="178" formatCode="0.000_)"/>
    <numFmt numFmtId="179" formatCode="#,##0.0_);\(#,##0.0\)"/>
    <numFmt numFmtId="180" formatCode="[$-409]dddd\,\ mmmm\ dd\,\ yyyy"/>
    <numFmt numFmtId="181" formatCode="m/d/yy;@"/>
    <numFmt numFmtId="182" formatCode="0.0"/>
    <numFmt numFmtId="183" formatCode="0_);\(0\)"/>
    <numFmt numFmtId="184" formatCode="#\ ??/16"/>
    <numFmt numFmtId="185" formatCode="#\ ?/8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8"/>
      <name val="Arial"/>
      <family val="2"/>
    </font>
    <font>
      <sz val="8"/>
      <color indexed="18"/>
      <name val="Arial"/>
      <family val="2"/>
    </font>
    <font>
      <sz val="8"/>
      <name val="Arial MT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sz val="10"/>
      <color indexed="12"/>
      <name val="Arial"/>
      <family val="0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9"/>
      <name val="Arial"/>
      <family val="0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9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vertAlign val="superscript"/>
      <sz val="10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68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0" fontId="2" fillId="33" borderId="12" xfId="0" applyNumberFormat="1" applyFont="1" applyFill="1" applyBorder="1" applyAlignment="1" applyProtection="1">
      <alignment/>
      <protection/>
    </xf>
    <xf numFmtId="170" fontId="2" fillId="33" borderId="13" xfId="0" applyNumberFormat="1" applyFont="1" applyFill="1" applyBorder="1" applyAlignment="1" applyProtection="1">
      <alignment/>
      <protection/>
    </xf>
    <xf numFmtId="170" fontId="2" fillId="33" borderId="14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173" fontId="0" fillId="0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167" fontId="2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 quotePrefix="1">
      <alignment horizontal="center"/>
      <protection/>
    </xf>
    <xf numFmtId="167" fontId="2" fillId="35" borderId="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0" fontId="0" fillId="34" borderId="16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Alignment="1">
      <alignment/>
    </xf>
    <xf numFmtId="0" fontId="2" fillId="36" borderId="0" xfId="0" applyFont="1" applyFill="1" applyBorder="1" applyAlignment="1" applyProtection="1">
      <alignment/>
      <protection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37" borderId="13" xfId="0" applyFont="1" applyFill="1" applyBorder="1" applyAlignment="1">
      <alignment/>
    </xf>
    <xf numFmtId="166" fontId="2" fillId="33" borderId="1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/>
    </xf>
    <xf numFmtId="17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8" fontId="0" fillId="0" borderId="10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168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4" fontId="2" fillId="3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0" fillId="37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13" fillId="0" borderId="10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169" fontId="2" fillId="34" borderId="36" xfId="0" applyNumberFormat="1" applyFont="1" applyFill="1" applyBorder="1" applyAlignment="1" applyProtection="1">
      <alignment/>
      <protection locked="0"/>
    </xf>
    <xf numFmtId="169" fontId="2" fillId="34" borderId="37" xfId="0" applyNumberFormat="1" applyFont="1" applyFill="1" applyBorder="1" applyAlignment="1" applyProtection="1">
      <alignment/>
      <protection locked="0"/>
    </xf>
    <xf numFmtId="169" fontId="2" fillId="34" borderId="38" xfId="0" applyNumberFormat="1" applyFont="1" applyFill="1" applyBorder="1" applyAlignment="1" applyProtection="1">
      <alignment/>
      <protection locked="0"/>
    </xf>
    <xf numFmtId="170" fontId="2" fillId="34" borderId="38" xfId="0" applyNumberFormat="1" applyFont="1" applyFill="1" applyBorder="1" applyAlignment="1" applyProtection="1">
      <alignment/>
      <protection locked="0"/>
    </xf>
    <xf numFmtId="170" fontId="2" fillId="34" borderId="37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40" xfId="0" applyFont="1" applyFill="1" applyBorder="1" applyAlignment="1" applyProtection="1">
      <alignment/>
      <protection/>
    </xf>
    <xf numFmtId="0" fontId="2" fillId="33" borderId="41" xfId="0" applyFont="1" applyFill="1" applyBorder="1" applyAlignment="1" applyProtection="1">
      <alignment/>
      <protection/>
    </xf>
    <xf numFmtId="0" fontId="2" fillId="33" borderId="42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right"/>
      <protection/>
    </xf>
    <xf numFmtId="168" fontId="0" fillId="0" borderId="25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68" fontId="0" fillId="0" borderId="25" xfId="0" applyNumberFormat="1" applyBorder="1" applyAlignment="1" applyProtection="1">
      <alignment horizontal="center"/>
      <protection/>
    </xf>
    <xf numFmtId="1" fontId="0" fillId="0" borderId="25" xfId="0" applyNumberFormat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168" fontId="0" fillId="0" borderId="30" xfId="0" applyNumberFormat="1" applyFont="1" applyFill="1" applyBorder="1" applyAlignment="1" applyProtection="1">
      <alignment horizontal="center"/>
      <protection/>
    </xf>
    <xf numFmtId="1" fontId="0" fillId="0" borderId="30" xfId="0" applyNumberFormat="1" applyFont="1" applyFill="1" applyBorder="1" applyAlignment="1" applyProtection="1">
      <alignment horizontal="center"/>
      <protection/>
    </xf>
    <xf numFmtId="168" fontId="0" fillId="0" borderId="30" xfId="0" applyNumberFormat="1" applyBorder="1" applyAlignment="1" applyProtection="1">
      <alignment horizontal="center"/>
      <protection/>
    </xf>
    <xf numFmtId="1" fontId="0" fillId="0" borderId="30" xfId="0" applyNumberFormat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68" fontId="1" fillId="0" borderId="25" xfId="0" applyNumberFormat="1" applyFont="1" applyBorder="1" applyAlignment="1" applyProtection="1">
      <alignment horizontal="center"/>
      <protection/>
    </xf>
    <xf numFmtId="168" fontId="1" fillId="0" borderId="30" xfId="0" applyNumberFormat="1" applyFont="1" applyBorder="1" applyAlignment="1" applyProtection="1">
      <alignment horizontal="center"/>
      <protection/>
    </xf>
    <xf numFmtId="168" fontId="0" fillId="0" borderId="26" xfId="0" applyNumberFormat="1" applyBorder="1" applyAlignment="1" applyProtection="1">
      <alignment horizontal="center"/>
      <protection/>
    </xf>
    <xf numFmtId="168" fontId="1" fillId="0" borderId="13" xfId="0" applyNumberFormat="1" applyFont="1" applyBorder="1" applyAlignment="1" applyProtection="1">
      <alignment horizontal="center"/>
      <protection/>
    </xf>
    <xf numFmtId="1" fontId="1" fillId="0" borderId="33" xfId="0" applyNumberFormat="1" applyFont="1" applyBorder="1" applyAlignment="1" applyProtection="1">
      <alignment horizontal="center"/>
      <protection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1" fillId="0" borderId="30" xfId="0" applyNumberFormat="1" applyFont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1" fillId="0" borderId="29" xfId="0" applyFont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178" fontId="1" fillId="34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169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14" fillId="39" borderId="0" xfId="57" applyFont="1" applyFill="1" applyBorder="1" applyProtection="1">
      <alignment/>
      <protection/>
    </xf>
    <xf numFmtId="0" fontId="2" fillId="39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2" fillId="0" borderId="27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9" fillId="34" borderId="27" xfId="0" applyFont="1" applyFill="1" applyBorder="1" applyAlignment="1" applyProtection="1">
      <alignment horizontal="left"/>
      <protection locked="0"/>
    </xf>
    <xf numFmtId="0" fontId="9" fillId="34" borderId="28" xfId="0" applyFont="1" applyFill="1" applyBorder="1" applyAlignment="1" applyProtection="1">
      <alignment horizontal="left"/>
      <protection locked="0"/>
    </xf>
    <xf numFmtId="0" fontId="0" fillId="34" borderId="22" xfId="0" applyFill="1" applyBorder="1" applyAlignment="1" applyProtection="1">
      <alignment/>
      <protection locked="0"/>
    </xf>
    <xf numFmtId="0" fontId="9" fillId="34" borderId="27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/>
      <protection locked="0"/>
    </xf>
    <xf numFmtId="168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168" fontId="0" fillId="34" borderId="25" xfId="0" applyNumberFormat="1" applyFont="1" applyFill="1" applyBorder="1" applyAlignment="1" applyProtection="1">
      <alignment horizontal="center"/>
      <protection locked="0"/>
    </xf>
    <xf numFmtId="1" fontId="0" fillId="34" borderId="25" xfId="0" applyNumberFormat="1" applyFont="1" applyFill="1" applyBorder="1" applyAlignment="1" applyProtection="1">
      <alignment horizontal="center"/>
      <protection locked="0"/>
    </xf>
    <xf numFmtId="1" fontId="0" fillId="34" borderId="25" xfId="0" applyNumberFormat="1" applyFill="1" applyBorder="1" applyAlignment="1" applyProtection="1">
      <alignment horizontal="center"/>
      <protection locked="0"/>
    </xf>
    <xf numFmtId="168" fontId="0" fillId="34" borderId="25" xfId="0" applyNumberFormat="1" applyFill="1" applyBorder="1" applyAlignment="1" applyProtection="1">
      <alignment horizontal="center"/>
      <protection locked="0"/>
    </xf>
    <xf numFmtId="168" fontId="0" fillId="34" borderId="32" xfId="0" applyNumberFormat="1" applyFont="1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44" xfId="0" applyFont="1" applyFill="1" applyBorder="1" applyAlignment="1" applyProtection="1">
      <alignment vertical="center"/>
      <protection locked="0"/>
    </xf>
    <xf numFmtId="0" fontId="0" fillId="34" borderId="4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</xdr:row>
      <xdr:rowOff>104775</xdr:rowOff>
    </xdr:from>
    <xdr:to>
      <xdr:col>6</xdr:col>
      <xdr:colOff>57150</xdr:colOff>
      <xdr:row>6</xdr:row>
      <xdr:rowOff>85725</xdr:rowOff>
    </xdr:to>
    <xdr:sp macro="[0]!printreport">
      <xdr:nvSpPr>
        <xdr:cNvPr id="1" name="Rectangle 18"/>
        <xdr:cNvSpPr>
          <a:spLocks/>
        </xdr:cNvSpPr>
      </xdr:nvSpPr>
      <xdr:spPr>
        <a:xfrm>
          <a:off x="2343150" y="8572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</a:t>
          </a:r>
        </a:p>
      </xdr:txBody>
    </xdr:sp>
    <xdr:clientData/>
  </xdr:twoCellAnchor>
  <xdr:twoCellAnchor>
    <xdr:from>
      <xdr:col>0</xdr:col>
      <xdr:colOff>466725</xdr:colOff>
      <xdr:row>12</xdr:row>
      <xdr:rowOff>95250</xdr:rowOff>
    </xdr:from>
    <xdr:to>
      <xdr:col>3</xdr:col>
      <xdr:colOff>9525</xdr:colOff>
      <xdr:row>14</xdr:row>
      <xdr:rowOff>38100</xdr:rowOff>
    </xdr:to>
    <xdr:sp macro="[0]!gotothermalsheet">
      <xdr:nvSpPr>
        <xdr:cNvPr id="2" name="Rectangle 2"/>
        <xdr:cNvSpPr>
          <a:spLocks/>
        </xdr:cNvSpPr>
      </xdr:nvSpPr>
      <xdr:spPr>
        <a:xfrm>
          <a:off x="466725" y="230505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Thermal</a:t>
          </a:r>
        </a:p>
      </xdr:txBody>
    </xdr:sp>
    <xdr:clientData/>
  </xdr:twoCellAnchor>
  <xdr:twoCellAnchor>
    <xdr:from>
      <xdr:col>0</xdr:col>
      <xdr:colOff>466725</xdr:colOff>
      <xdr:row>3</xdr:row>
      <xdr:rowOff>104775</xdr:rowOff>
    </xdr:from>
    <xdr:to>
      <xdr:col>3</xdr:col>
      <xdr:colOff>9525</xdr:colOff>
      <xdr:row>6</xdr:row>
      <xdr:rowOff>85725</xdr:rowOff>
    </xdr:to>
    <xdr:sp macro="[0]!gotoanchmovesheet">
      <xdr:nvSpPr>
        <xdr:cNvPr id="3" name="Rectangle 2"/>
        <xdr:cNvSpPr>
          <a:spLocks/>
        </xdr:cNvSpPr>
      </xdr:nvSpPr>
      <xdr:spPr>
        <a:xfrm>
          <a:off x="466725" y="8572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Anchorage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</a:t>
          </a:r>
        </a:p>
      </xdr:txBody>
    </xdr:sp>
    <xdr:clientData/>
  </xdr:twoCellAnchor>
  <xdr:twoCellAnchor>
    <xdr:from>
      <xdr:col>0</xdr:col>
      <xdr:colOff>466725</xdr:colOff>
      <xdr:row>8</xdr:row>
      <xdr:rowOff>9525</xdr:rowOff>
    </xdr:from>
    <xdr:to>
      <xdr:col>3</xdr:col>
      <xdr:colOff>9525</xdr:colOff>
      <xdr:row>11</xdr:row>
      <xdr:rowOff>9525</xdr:rowOff>
    </xdr:to>
    <xdr:sp macro="[0]!gotoselfstresssheet">
      <xdr:nvSpPr>
        <xdr:cNvPr id="4" name="Rectangle 2"/>
        <xdr:cNvSpPr>
          <a:spLocks/>
        </xdr:cNvSpPr>
      </xdr:nvSpPr>
      <xdr:spPr>
        <a:xfrm>
          <a:off x="466725" y="1571625"/>
          <a:ext cx="1371600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Self-Stressing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</a:t>
          </a:r>
        </a:p>
      </xdr:txBody>
    </xdr:sp>
    <xdr:clientData/>
  </xdr:twoCellAnchor>
  <xdr:twoCellAnchor>
    <xdr:from>
      <xdr:col>0</xdr:col>
      <xdr:colOff>466725</xdr:colOff>
      <xdr:row>18</xdr:row>
      <xdr:rowOff>142875</xdr:rowOff>
    </xdr:from>
    <xdr:to>
      <xdr:col>3</xdr:col>
      <xdr:colOff>9525</xdr:colOff>
      <xdr:row>20</xdr:row>
      <xdr:rowOff>76200</xdr:rowOff>
    </xdr:to>
    <xdr:sp macro="[0]!gotoforcessheet">
      <xdr:nvSpPr>
        <xdr:cNvPr id="5" name="Rectangle 4"/>
        <xdr:cNvSpPr>
          <a:spLocks/>
        </xdr:cNvSpPr>
      </xdr:nvSpPr>
      <xdr:spPr>
        <a:xfrm>
          <a:off x="466725" y="3324225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Forces</a:t>
          </a:r>
        </a:p>
      </xdr:txBody>
    </xdr:sp>
    <xdr:clientData/>
  </xdr:twoCellAnchor>
  <xdr:twoCellAnchor>
    <xdr:from>
      <xdr:col>0</xdr:col>
      <xdr:colOff>466725</xdr:colOff>
      <xdr:row>15</xdr:row>
      <xdr:rowOff>123825</xdr:rowOff>
    </xdr:from>
    <xdr:to>
      <xdr:col>3</xdr:col>
      <xdr:colOff>9525</xdr:colOff>
      <xdr:row>17</xdr:row>
      <xdr:rowOff>57150</xdr:rowOff>
    </xdr:to>
    <xdr:sp macro="[0]!gotoelongationssheet">
      <xdr:nvSpPr>
        <xdr:cNvPr id="6" name="Rectangle 4"/>
        <xdr:cNvSpPr>
          <a:spLocks/>
        </xdr:cNvSpPr>
      </xdr:nvSpPr>
      <xdr:spPr>
        <a:xfrm>
          <a:off x="466725" y="281940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Elongations</a:t>
          </a:r>
        </a:p>
      </xdr:txBody>
    </xdr:sp>
    <xdr:clientData/>
  </xdr:twoCellAnchor>
  <xdr:twoCellAnchor>
    <xdr:from>
      <xdr:col>0</xdr:col>
      <xdr:colOff>466725</xdr:colOff>
      <xdr:row>21</xdr:row>
      <xdr:rowOff>152400</xdr:rowOff>
    </xdr:from>
    <xdr:to>
      <xdr:col>3</xdr:col>
      <xdr:colOff>9525</xdr:colOff>
      <xdr:row>24</xdr:row>
      <xdr:rowOff>152400</xdr:rowOff>
    </xdr:to>
    <xdr:sp macro="[0]!gototenandcalibrationsheet">
      <xdr:nvSpPr>
        <xdr:cNvPr id="7" name="Rectangle 2"/>
        <xdr:cNvSpPr>
          <a:spLocks/>
        </xdr:cNvSpPr>
      </xdr:nvSpPr>
      <xdr:spPr>
        <a:xfrm>
          <a:off x="466725" y="3819525"/>
          <a:ext cx="1371600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&amp;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Calibration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114300</xdr:rowOff>
    </xdr:from>
    <xdr:ext cx="942975" cy="266700"/>
    <xdr:sp macro="[0]!gotomainsheet">
      <xdr:nvSpPr>
        <xdr:cNvPr id="1" name="Rectangle 11"/>
        <xdr:cNvSpPr>
          <a:spLocks/>
        </xdr:cNvSpPr>
      </xdr:nvSpPr>
      <xdr:spPr>
        <a:xfrm>
          <a:off x="6067425" y="11430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6</xdr:col>
      <xdr:colOff>371475</xdr:colOff>
      <xdr:row>3</xdr:row>
      <xdr:rowOff>28575</xdr:rowOff>
    </xdr:from>
    <xdr:ext cx="1219200" cy="266700"/>
    <xdr:sp macro="[0]!printstdsheet">
      <xdr:nvSpPr>
        <xdr:cNvPr id="2" name="Rectangle 3"/>
        <xdr:cNvSpPr>
          <a:spLocks/>
        </xdr:cNvSpPr>
      </xdr:nvSpPr>
      <xdr:spPr>
        <a:xfrm>
          <a:off x="6067425" y="55245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0</xdr:row>
      <xdr:rowOff>114300</xdr:rowOff>
    </xdr:from>
    <xdr:ext cx="942975" cy="266700"/>
    <xdr:sp macro="[0]!gotomainsheet">
      <xdr:nvSpPr>
        <xdr:cNvPr id="1" name="Rectangle 11"/>
        <xdr:cNvSpPr>
          <a:spLocks/>
        </xdr:cNvSpPr>
      </xdr:nvSpPr>
      <xdr:spPr>
        <a:xfrm>
          <a:off x="6134100" y="11430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6</xdr:col>
      <xdr:colOff>361950</xdr:colOff>
      <xdr:row>3</xdr:row>
      <xdr:rowOff>0</xdr:rowOff>
    </xdr:from>
    <xdr:ext cx="1219200" cy="266700"/>
    <xdr:sp macro="[0]!printstdsheet">
      <xdr:nvSpPr>
        <xdr:cNvPr id="2" name="Rectangle 3"/>
        <xdr:cNvSpPr>
          <a:spLocks/>
        </xdr:cNvSpPr>
      </xdr:nvSpPr>
      <xdr:spPr>
        <a:xfrm>
          <a:off x="6134100" y="523875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390525</xdr:colOff>
      <xdr:row>2</xdr:row>
      <xdr:rowOff>133350</xdr:rowOff>
    </xdr:from>
    <xdr:ext cx="1219200" cy="266700"/>
    <xdr:sp macro="[0]!printstdsheet">
      <xdr:nvSpPr>
        <xdr:cNvPr id="1" name="Rectangle 3"/>
        <xdr:cNvSpPr>
          <a:spLocks/>
        </xdr:cNvSpPr>
      </xdr:nvSpPr>
      <xdr:spPr>
        <a:xfrm>
          <a:off x="6953250" y="45720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7</xdr:col>
      <xdr:colOff>381000</xdr:colOff>
      <xdr:row>0</xdr:row>
      <xdr:rowOff>95250</xdr:rowOff>
    </xdr:from>
    <xdr:ext cx="942975" cy="266700"/>
    <xdr:sp macro="[0]!gotomainsheet">
      <xdr:nvSpPr>
        <xdr:cNvPr id="2" name="Rectangle 4"/>
        <xdr:cNvSpPr>
          <a:spLocks/>
        </xdr:cNvSpPr>
      </xdr:nvSpPr>
      <xdr:spPr>
        <a:xfrm>
          <a:off x="6943725" y="9525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0</xdr:row>
      <xdr:rowOff>161925</xdr:rowOff>
    </xdr:from>
    <xdr:ext cx="942975" cy="266700"/>
    <xdr:sp macro="[0]!gotomainsheet">
      <xdr:nvSpPr>
        <xdr:cNvPr id="1" name="Rectangle 11"/>
        <xdr:cNvSpPr>
          <a:spLocks/>
        </xdr:cNvSpPr>
      </xdr:nvSpPr>
      <xdr:spPr>
        <a:xfrm>
          <a:off x="6229350" y="16192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314325</xdr:colOff>
      <xdr:row>3</xdr:row>
      <xdr:rowOff>28575</xdr:rowOff>
    </xdr:from>
    <xdr:ext cx="1219200" cy="266700"/>
    <xdr:sp macro="[0]!printstdsheet">
      <xdr:nvSpPr>
        <xdr:cNvPr id="2" name="Rectangle 13"/>
        <xdr:cNvSpPr>
          <a:spLocks/>
        </xdr:cNvSpPr>
      </xdr:nvSpPr>
      <xdr:spPr>
        <a:xfrm>
          <a:off x="6238875" y="51435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0</xdr:row>
      <xdr:rowOff>85725</xdr:rowOff>
    </xdr:from>
    <xdr:ext cx="942975" cy="266700"/>
    <xdr:sp macro="[0]!gotomainsheet">
      <xdr:nvSpPr>
        <xdr:cNvPr id="1" name="Rectangle 11"/>
        <xdr:cNvSpPr>
          <a:spLocks/>
        </xdr:cNvSpPr>
      </xdr:nvSpPr>
      <xdr:spPr>
        <a:xfrm>
          <a:off x="6581775" y="8572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333375</xdr:colOff>
      <xdr:row>2</xdr:row>
      <xdr:rowOff>114300</xdr:rowOff>
    </xdr:from>
    <xdr:ext cx="1219200" cy="266700"/>
    <xdr:sp macro="[0]!printstdsheet">
      <xdr:nvSpPr>
        <xdr:cNvPr id="2" name="Rectangle 13"/>
        <xdr:cNvSpPr>
          <a:spLocks/>
        </xdr:cNvSpPr>
      </xdr:nvSpPr>
      <xdr:spPr>
        <a:xfrm>
          <a:off x="6600825" y="43815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0</xdr:row>
      <xdr:rowOff>95250</xdr:rowOff>
    </xdr:from>
    <xdr:ext cx="942975" cy="266700"/>
    <xdr:sp macro="[0]!gotomainsheet">
      <xdr:nvSpPr>
        <xdr:cNvPr id="1" name="Rectangle 7"/>
        <xdr:cNvSpPr>
          <a:spLocks/>
        </xdr:cNvSpPr>
      </xdr:nvSpPr>
      <xdr:spPr>
        <a:xfrm>
          <a:off x="8210550" y="9525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228600</xdr:colOff>
      <xdr:row>2</xdr:row>
      <xdr:rowOff>123825</xdr:rowOff>
    </xdr:from>
    <xdr:ext cx="1219200" cy="266700"/>
    <xdr:sp macro="[0]!printstdsheet">
      <xdr:nvSpPr>
        <xdr:cNvPr id="2" name="Rectangle 8"/>
        <xdr:cNvSpPr>
          <a:spLocks/>
        </xdr:cNvSpPr>
      </xdr:nvSpPr>
      <xdr:spPr>
        <a:xfrm>
          <a:off x="8220075" y="447675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9" customWidth="1"/>
  </cols>
  <sheetData>
    <row r="1" spans="1:10" ht="23.25">
      <c r="A1" s="43" t="s">
        <v>660</v>
      </c>
      <c r="J1" s="39" t="s">
        <v>684</v>
      </c>
    </row>
    <row r="2" spans="1:10" ht="23.25">
      <c r="A2" s="43" t="s">
        <v>661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2.7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.7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2.7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2.7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2.75">
      <c r="A16" s="18"/>
      <c r="B16" s="18"/>
      <c r="C16" s="18"/>
      <c r="D16" s="18"/>
      <c r="E16" s="18" t="s">
        <v>663</v>
      </c>
      <c r="F16" s="18"/>
      <c r="G16" s="18"/>
      <c r="H16" s="18"/>
      <c r="I16" s="18"/>
      <c r="J16" s="18"/>
    </row>
    <row r="17" spans="1:10" ht="12.75">
      <c r="A17" s="18"/>
      <c r="B17" s="18"/>
      <c r="C17" s="18"/>
      <c r="D17" s="18"/>
      <c r="E17" s="308" t="s">
        <v>664</v>
      </c>
      <c r="F17" s="18"/>
      <c r="G17" s="18"/>
      <c r="H17" s="18"/>
      <c r="I17" s="18"/>
      <c r="J17" s="18"/>
    </row>
    <row r="18" spans="1:10" ht="12.75">
      <c r="A18" s="18"/>
      <c r="B18" s="18"/>
      <c r="C18" s="18"/>
      <c r="D18" s="18"/>
      <c r="E18" s="18" t="s">
        <v>665</v>
      </c>
      <c r="F18" s="18"/>
      <c r="G18" s="18"/>
      <c r="H18" s="18"/>
      <c r="I18" s="18"/>
      <c r="J18" s="18"/>
    </row>
    <row r="19" spans="1:10" ht="12.75">
      <c r="A19" s="18"/>
      <c r="B19" s="18"/>
      <c r="C19" s="18"/>
      <c r="D19" s="18"/>
      <c r="E19" s="18" t="s">
        <v>666</v>
      </c>
      <c r="F19" s="18"/>
      <c r="G19" s="18"/>
      <c r="H19" s="18"/>
      <c r="I19" s="18"/>
      <c r="J19" s="18"/>
    </row>
    <row r="20" spans="1:10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</sheetData>
  <sheetProtection sheet="1" objects="1" scenarios="1"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Q10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15.8515625" style="0" customWidth="1"/>
    <col min="4" max="4" width="14.28125" style="0" customWidth="1"/>
    <col min="5" max="5" width="13.00390625" style="0" customWidth="1"/>
    <col min="6" max="6" width="13.28125" style="0" customWidth="1"/>
    <col min="7" max="8" width="13.140625" style="0" customWidth="1"/>
    <col min="9" max="9" width="10.7109375" style="0" customWidth="1"/>
    <col min="10" max="10" width="7.8515625" style="0" customWidth="1"/>
    <col min="11" max="11" width="7.140625" style="0" customWidth="1"/>
  </cols>
  <sheetData>
    <row r="1" spans="1:251" ht="12.75">
      <c r="A1" s="345" t="s">
        <v>15</v>
      </c>
      <c r="B1" s="346"/>
      <c r="C1" s="346"/>
      <c r="D1" s="80"/>
      <c r="E1" s="80"/>
      <c r="F1" s="80"/>
      <c r="G1" s="80"/>
      <c r="H1" s="80"/>
      <c r="I1" s="80"/>
      <c r="J1" s="80"/>
      <c r="K1" s="80"/>
      <c r="IQ1" t="s">
        <v>22</v>
      </c>
    </row>
    <row r="2" spans="1:251" ht="12.75">
      <c r="A2" s="126"/>
      <c r="B2" s="80"/>
      <c r="C2" s="80"/>
      <c r="D2" s="80"/>
      <c r="E2" s="80"/>
      <c r="F2" s="80"/>
      <c r="G2" s="80"/>
      <c r="H2" s="80"/>
      <c r="I2" s="80"/>
      <c r="J2" s="80"/>
      <c r="K2" s="80"/>
      <c r="IQ2" s="9">
        <f>IF(Data!D71="","",Data!D71)</f>
      </c>
    </row>
    <row r="3" spans="1:251" ht="15.75">
      <c r="A3" s="94" t="s">
        <v>27</v>
      </c>
      <c r="B3" s="80"/>
      <c r="C3" s="80"/>
      <c r="D3" s="80"/>
      <c r="E3" s="80"/>
      <c r="F3" s="80"/>
      <c r="G3" s="80"/>
      <c r="H3" s="80"/>
      <c r="I3" s="127"/>
      <c r="J3" s="80"/>
      <c r="K3" s="80"/>
      <c r="O3" s="3"/>
      <c r="IQ3" s="9">
        <f>IF(Data!D72="","",Data!D72)</f>
      </c>
    </row>
    <row r="4" spans="1:251" ht="12.75">
      <c r="A4" s="80"/>
      <c r="B4" s="80"/>
      <c r="C4" s="80"/>
      <c r="D4" s="80"/>
      <c r="E4" s="80"/>
      <c r="F4" s="80"/>
      <c r="G4" s="128"/>
      <c r="H4" s="24"/>
      <c r="I4" s="107"/>
      <c r="J4" s="120"/>
      <c r="K4" s="80"/>
      <c r="O4" s="3"/>
      <c r="IQ4" s="9"/>
    </row>
    <row r="5" spans="1:251" ht="12.75">
      <c r="A5" s="108"/>
      <c r="B5" s="80"/>
      <c r="C5" s="80"/>
      <c r="D5" s="80"/>
      <c r="E5" s="80"/>
      <c r="F5" s="130"/>
      <c r="G5" s="131"/>
      <c r="H5" s="80"/>
      <c r="I5" s="107"/>
      <c r="J5" s="120"/>
      <c r="K5" s="80"/>
      <c r="IQ5" s="9">
        <f>IF(Data!D77="","",Data!D77)</f>
      </c>
    </row>
    <row r="6" spans="1:251" ht="4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O6" s="14" t="s">
        <v>24</v>
      </c>
      <c r="IQ6" s="9"/>
    </row>
    <row r="7" spans="1:251" ht="12.75">
      <c r="A7" s="81" t="s">
        <v>32</v>
      </c>
      <c r="B7" s="132"/>
      <c r="C7" s="132"/>
      <c r="D7" s="132"/>
      <c r="E7" s="132"/>
      <c r="F7" s="132"/>
      <c r="G7" s="132"/>
      <c r="H7" s="80"/>
      <c r="I7" s="80"/>
      <c r="J7" s="6" t="s">
        <v>684</v>
      </c>
      <c r="K7" s="132"/>
      <c r="O7" s="14" t="s">
        <v>25</v>
      </c>
      <c r="IQ7" s="9"/>
    </row>
    <row r="8" spans="1:251" ht="15.75">
      <c r="A8" s="349" t="s">
        <v>170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IQ8" s="9"/>
    </row>
    <row r="9" spans="1:251" ht="12.75">
      <c r="A9" s="351" t="s">
        <v>174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IQ9" s="9"/>
    </row>
    <row r="10" spans="1:251" ht="12.75">
      <c r="A10" s="352" t="s">
        <v>629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IQ10" s="9"/>
    </row>
    <row r="11" spans="1:251" ht="12.75">
      <c r="A11" s="352" t="s">
        <v>630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IQ11" s="9"/>
    </row>
    <row r="12" spans="1:251" ht="19.5" customHeight="1">
      <c r="A12" s="80"/>
      <c r="B12" s="80"/>
      <c r="C12" s="80"/>
      <c r="D12" s="83" t="s">
        <v>175</v>
      </c>
      <c r="E12" s="318"/>
      <c r="F12" s="319"/>
      <c r="G12" s="320"/>
      <c r="H12" s="80"/>
      <c r="I12" s="80"/>
      <c r="J12" s="84" t="s">
        <v>610</v>
      </c>
      <c r="K12" s="145"/>
      <c r="IQ12" s="9">
        <f>IF(Data!D78="","",Data!D78)</f>
      </c>
    </row>
    <row r="13" spans="1:251" ht="19.5" customHeight="1">
      <c r="A13" s="80"/>
      <c r="B13" s="80"/>
      <c r="C13" s="80"/>
      <c r="D13" s="88" t="s">
        <v>626</v>
      </c>
      <c r="E13" s="318"/>
      <c r="F13" s="319"/>
      <c r="G13" s="320"/>
      <c r="H13" s="80"/>
      <c r="I13" s="80"/>
      <c r="J13" s="86" t="s">
        <v>151</v>
      </c>
      <c r="K13" s="87">
        <f ca="1">TODAY()</f>
        <v>40499</v>
      </c>
      <c r="IQ13" s="9">
        <f>IF(Data!D79="","",Data!D79)</f>
      </c>
    </row>
    <row r="14" spans="1:251" ht="19.5" customHeight="1">
      <c r="A14" s="80"/>
      <c r="B14" s="80"/>
      <c r="C14" s="80"/>
      <c r="D14" s="316" t="s">
        <v>627</v>
      </c>
      <c r="E14" s="318"/>
      <c r="F14" s="319"/>
      <c r="G14" s="320"/>
      <c r="H14" s="80"/>
      <c r="I14" s="80"/>
      <c r="J14" s="80"/>
      <c r="K14" s="80"/>
      <c r="IQ14" s="9">
        <f>IF(Data!D80="","",Data!D80)</f>
      </c>
    </row>
    <row r="15" spans="1:251" ht="19.5" customHeight="1">
      <c r="A15" s="80"/>
      <c r="B15" s="80"/>
      <c r="C15" s="80"/>
      <c r="D15" s="88" t="s">
        <v>176</v>
      </c>
      <c r="E15" s="318"/>
      <c r="F15" s="319"/>
      <c r="G15" s="320"/>
      <c r="H15" s="93"/>
      <c r="I15" s="92"/>
      <c r="J15" s="80"/>
      <c r="K15" s="80"/>
      <c r="IQ15" s="9">
        <f>IF(Data!D81="","",Data!D81)</f>
      </c>
    </row>
    <row r="16" spans="1:251" ht="19.5" customHeight="1">
      <c r="A16" s="80"/>
      <c r="B16" s="80"/>
      <c r="C16" s="80"/>
      <c r="D16" s="88" t="s">
        <v>150</v>
      </c>
      <c r="E16" s="318"/>
      <c r="F16" s="319"/>
      <c r="G16" s="320"/>
      <c r="H16" s="93"/>
      <c r="I16" s="92"/>
      <c r="J16" s="80"/>
      <c r="K16" s="80"/>
      <c r="IQ16" s="9">
        <f>IF(Data!D82="","",Data!D82)</f>
      </c>
    </row>
    <row r="17" spans="1:251" ht="19.5" customHeight="1">
      <c r="A17" s="80"/>
      <c r="B17" s="80"/>
      <c r="C17" s="80"/>
      <c r="D17" s="88" t="s">
        <v>628</v>
      </c>
      <c r="E17" s="321"/>
      <c r="F17" s="319"/>
      <c r="G17" s="320"/>
      <c r="H17" s="93"/>
      <c r="I17" s="92"/>
      <c r="J17" s="80"/>
      <c r="K17" s="80"/>
      <c r="IQ17" s="9">
        <f>IF(Data!D83="","",Data!D83)</f>
      </c>
    </row>
    <row r="18" spans="1:251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IQ18" s="9">
        <f>IF(Data!D91="","",Data!D91)</f>
      </c>
    </row>
    <row r="19" spans="1:251" ht="12.75">
      <c r="A19" s="353" t="s">
        <v>177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9">
        <f>IF(Data!D92="","",Data!D92)</f>
      </c>
    </row>
    <row r="20" spans="1:251" ht="15.75">
      <c r="A20" s="85"/>
      <c r="B20" s="81" t="s">
        <v>49</v>
      </c>
      <c r="C20" s="85"/>
      <c r="D20" s="85"/>
      <c r="E20" s="85"/>
      <c r="F20" s="81" t="s">
        <v>92</v>
      </c>
      <c r="G20" s="85"/>
      <c r="H20" s="81"/>
      <c r="I20" s="85"/>
      <c r="J20" s="85"/>
      <c r="K20" s="8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9">
        <f>IF(Data!D93="","",Data!D93)</f>
      </c>
    </row>
    <row r="21" spans="1:251" ht="15.75">
      <c r="A21" s="85"/>
      <c r="B21" s="81" t="s">
        <v>11</v>
      </c>
      <c r="C21" s="80"/>
      <c r="D21" s="85"/>
      <c r="E21" s="85"/>
      <c r="F21" s="81" t="s">
        <v>52</v>
      </c>
      <c r="G21" s="85"/>
      <c r="H21" s="81"/>
      <c r="I21" s="80"/>
      <c r="J21" s="80"/>
      <c r="K21" s="8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9">
        <f>IF(Data!D94="","",Data!D94)</f>
      </c>
    </row>
    <row r="22" spans="1:251" ht="15.75">
      <c r="A22" s="85"/>
      <c r="B22" s="81" t="s">
        <v>50</v>
      </c>
      <c r="C22" s="85"/>
      <c r="D22" s="85"/>
      <c r="E22" s="85"/>
      <c r="F22" s="81" t="s">
        <v>53</v>
      </c>
      <c r="G22" s="85"/>
      <c r="H22" s="81"/>
      <c r="I22" s="80"/>
      <c r="J22" s="80"/>
      <c r="K22" s="8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9">
        <f>IF(Data!D95="","",Data!D95)</f>
      </c>
    </row>
    <row r="23" spans="1:251" ht="15.75">
      <c r="A23" s="85"/>
      <c r="B23" s="81" t="s">
        <v>51</v>
      </c>
      <c r="C23" s="85"/>
      <c r="D23" s="85"/>
      <c r="E23" s="85"/>
      <c r="F23" s="81" t="s">
        <v>54</v>
      </c>
      <c r="G23" s="85"/>
      <c r="H23" s="81"/>
      <c r="I23" s="80"/>
      <c r="J23" s="80"/>
      <c r="K23" s="8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9">
        <f>IF(Data!D96="","",Data!D96)</f>
      </c>
    </row>
    <row r="24" spans="1:251" ht="12.75">
      <c r="A24" s="85"/>
      <c r="B24" s="99"/>
      <c r="C24" s="85"/>
      <c r="D24" s="85"/>
      <c r="E24" s="85"/>
      <c r="F24" s="85"/>
      <c r="G24" s="85"/>
      <c r="H24" s="81"/>
      <c r="I24" s="80"/>
      <c r="J24" s="80"/>
      <c r="K24" s="8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9">
        <f>IF(Data!D97="","",Data!D97)</f>
      </c>
    </row>
    <row r="25" spans="1:251" ht="12.75">
      <c r="A25" s="133"/>
      <c r="B25" s="80"/>
      <c r="C25" s="133"/>
      <c r="D25" s="133"/>
      <c r="E25" s="133"/>
      <c r="F25" s="133"/>
      <c r="G25" s="133"/>
      <c r="H25" s="133"/>
      <c r="I25" s="133"/>
      <c r="J25" s="133"/>
      <c r="K25" s="13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9">
        <f>IF(Data!D98="","",Data!D98)</f>
      </c>
    </row>
    <row r="26" spans="1:251" ht="12.75">
      <c r="A26" s="355" t="s">
        <v>91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9">
        <f>IF(Data!D99="","",Data!D99)</f>
      </c>
    </row>
    <row r="27" spans="1:251" ht="12.75">
      <c r="A27" s="347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9">
        <f>IF(Data!D100="","",Data!D100)</f>
      </c>
    </row>
    <row r="28" spans="1:251" ht="15.75">
      <c r="A28" s="80"/>
      <c r="B28" s="62" t="s">
        <v>34</v>
      </c>
      <c r="C28" s="77" t="s">
        <v>44</v>
      </c>
      <c r="D28" s="62" t="s">
        <v>43</v>
      </c>
      <c r="E28" s="204" t="s">
        <v>16</v>
      </c>
      <c r="F28" s="81" t="s">
        <v>42</v>
      </c>
      <c r="G28" s="77" t="s">
        <v>47</v>
      </c>
      <c r="H28" s="24" t="s">
        <v>48</v>
      </c>
      <c r="I28" s="204" t="s">
        <v>633</v>
      </c>
      <c r="J28" s="134"/>
      <c r="K28" s="13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9">
        <f>IF(Data!D101="","",Data!D101)</f>
      </c>
    </row>
    <row r="29" spans="1:251" ht="12.75">
      <c r="A29" s="80"/>
      <c r="B29" s="90"/>
      <c r="C29" s="80"/>
      <c r="D29" s="62"/>
      <c r="E29" s="134"/>
      <c r="F29" s="24" t="s">
        <v>26</v>
      </c>
      <c r="G29" s="134"/>
      <c r="H29" s="134"/>
      <c r="I29" s="108"/>
      <c r="J29" s="108"/>
      <c r="K29" s="10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9">
        <f>IF(Data!D102="","",Data!D102)</f>
      </c>
    </row>
    <row r="30" spans="1:251" ht="12.75">
      <c r="A30" s="80"/>
      <c r="B30" s="62" t="s">
        <v>35</v>
      </c>
      <c r="C30" s="80"/>
      <c r="D30" s="62"/>
      <c r="E30" s="134"/>
      <c r="F30" s="99" t="s">
        <v>39</v>
      </c>
      <c r="G30" s="134"/>
      <c r="H30" s="134"/>
      <c r="I30" s="108"/>
      <c r="J30" s="108"/>
      <c r="K30" s="10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9">
        <f>IF(Data!D103="","",Data!D103)</f>
      </c>
    </row>
    <row r="31" spans="1:251" ht="15.75">
      <c r="A31" s="80"/>
      <c r="B31" s="62" t="s">
        <v>33</v>
      </c>
      <c r="C31" s="77" t="s">
        <v>45</v>
      </c>
      <c r="D31" s="62" t="s">
        <v>46</v>
      </c>
      <c r="E31" s="204" t="s">
        <v>16</v>
      </c>
      <c r="F31" s="99"/>
      <c r="G31" s="134"/>
      <c r="H31" s="134"/>
      <c r="I31" s="108"/>
      <c r="J31" s="108"/>
      <c r="K31" s="10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9">
        <f>IF(Data!D104="","",Data!D104)</f>
      </c>
    </row>
    <row r="32" spans="1:251" ht="12.75">
      <c r="A32" s="80"/>
      <c r="B32" s="62" t="s">
        <v>181</v>
      </c>
      <c r="C32" s="80"/>
      <c r="D32" s="62"/>
      <c r="E32" s="134"/>
      <c r="F32" s="134"/>
      <c r="G32" s="134"/>
      <c r="H32" s="134"/>
      <c r="I32" s="108"/>
      <c r="J32" s="108"/>
      <c r="K32" s="10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9">
        <f>IF(Data!D105="","",Data!D105)</f>
      </c>
    </row>
    <row r="33" spans="1:251" ht="12.75">
      <c r="A33" s="134"/>
      <c r="B33" s="108"/>
      <c r="C33" s="134"/>
      <c r="D33" s="134"/>
      <c r="E33" s="134"/>
      <c r="F33" s="134"/>
      <c r="G33" s="134"/>
      <c r="H33" s="134"/>
      <c r="I33" s="134"/>
      <c r="J33" s="134"/>
      <c r="K33" s="13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9">
        <f>IF(Data!D106="","",Data!D106)</f>
      </c>
    </row>
    <row r="34" spans="1:251" ht="15.75">
      <c r="A34" s="80"/>
      <c r="B34" s="77" t="s">
        <v>64</v>
      </c>
      <c r="C34" s="322"/>
      <c r="D34" s="80"/>
      <c r="E34" s="135" t="s">
        <v>66</v>
      </c>
      <c r="F34" s="322"/>
      <c r="G34" s="204" t="s">
        <v>16</v>
      </c>
      <c r="H34" s="135" t="s">
        <v>639</v>
      </c>
      <c r="I34" s="322"/>
      <c r="J34" s="204" t="s">
        <v>17</v>
      </c>
      <c r="K34" s="8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9">
        <f>IF(Data!D108="","",Data!D108)</f>
      </c>
    </row>
    <row r="35" spans="1:251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9">
        <f>IF(Data!D109="","",Data!D109)</f>
      </c>
    </row>
    <row r="36" spans="1:251" ht="15.75">
      <c r="A36" s="80"/>
      <c r="B36" s="77" t="s">
        <v>65</v>
      </c>
      <c r="C36" s="322"/>
      <c r="D36" s="204" t="s">
        <v>16</v>
      </c>
      <c r="E36" s="135" t="s">
        <v>637</v>
      </c>
      <c r="F36" s="322"/>
      <c r="G36" s="204" t="s">
        <v>638</v>
      </c>
      <c r="H36" s="80"/>
      <c r="I36" s="80"/>
      <c r="J36" s="80"/>
      <c r="K36" s="8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9">
        <f>IF(Data!D110="","",Data!D110)</f>
      </c>
    </row>
    <row r="37" spans="1:32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80"/>
      <c r="B38" s="24"/>
      <c r="C38" s="102"/>
      <c r="D38" s="80"/>
      <c r="E38" s="80"/>
      <c r="F38" s="80"/>
      <c r="G38" s="80"/>
      <c r="H38" s="80"/>
      <c r="I38" s="80"/>
      <c r="J38" s="80"/>
      <c r="K38" s="8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>
      <c r="A39" s="101"/>
      <c r="B39" s="137"/>
      <c r="C39" s="137"/>
      <c r="D39" s="137"/>
      <c r="E39" s="137"/>
      <c r="F39" s="115" t="s">
        <v>40</v>
      </c>
      <c r="G39" s="115" t="s">
        <v>41</v>
      </c>
      <c r="H39" s="80"/>
      <c r="I39" s="101"/>
      <c r="J39" s="101"/>
      <c r="K39" s="10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>
      <c r="A40" s="137"/>
      <c r="B40" s="80"/>
      <c r="C40" s="80"/>
      <c r="D40" s="80"/>
      <c r="E40" s="80"/>
      <c r="F40" s="138" t="s">
        <v>62</v>
      </c>
      <c r="G40" s="139" t="s">
        <v>29</v>
      </c>
      <c r="H40" s="80"/>
      <c r="I40" s="101"/>
      <c r="J40" s="101"/>
      <c r="K40" s="10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>
      <c r="A41" s="101"/>
      <c r="B41" s="80"/>
      <c r="C41" s="80"/>
      <c r="D41" s="115" t="s">
        <v>36</v>
      </c>
      <c r="E41" s="115" t="s">
        <v>37</v>
      </c>
      <c r="F41" s="140" t="s">
        <v>28</v>
      </c>
      <c r="G41" s="140" t="s">
        <v>28</v>
      </c>
      <c r="H41" s="80"/>
      <c r="I41" s="137"/>
      <c r="J41" s="137"/>
      <c r="K41" s="13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80"/>
      <c r="B42" s="80"/>
      <c r="C42" s="186" t="s">
        <v>636</v>
      </c>
      <c r="D42" s="186" t="s">
        <v>638</v>
      </c>
      <c r="E42" s="271" t="s">
        <v>17</v>
      </c>
      <c r="F42" s="272" t="s">
        <v>16</v>
      </c>
      <c r="G42" s="113" t="s">
        <v>633</v>
      </c>
      <c r="H42" s="80"/>
      <c r="I42" s="120"/>
      <c r="J42" s="101"/>
      <c r="K42" s="10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80"/>
      <c r="B43" s="80"/>
      <c r="C43" s="139">
        <f>+C34</f>
        <v>0</v>
      </c>
      <c r="D43" s="248">
        <f>+F36</f>
        <v>0</v>
      </c>
      <c r="E43" s="249">
        <f>+I34</f>
        <v>0</v>
      </c>
      <c r="F43" s="250" t="e">
        <f>+C36/2+C36/C34</f>
        <v>#DIV/0!</v>
      </c>
      <c r="G43" s="251" t="e">
        <f>+(I34*F43*D43)/F34</f>
        <v>#DIV/0!</v>
      </c>
      <c r="H43" s="80"/>
      <c r="I43" s="120"/>
      <c r="J43" s="101"/>
      <c r="K43" s="10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80"/>
      <c r="B44" s="80"/>
      <c r="C44" s="188"/>
      <c r="D44" s="255"/>
      <c r="E44" s="256"/>
      <c r="F44" s="257"/>
      <c r="G44" s="258"/>
      <c r="H44" s="114"/>
      <c r="I44" s="101"/>
      <c r="J44" s="101"/>
      <c r="K44" s="10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80"/>
      <c r="B45" s="80"/>
      <c r="C45" s="80"/>
      <c r="D45" s="80"/>
      <c r="E45" s="80"/>
      <c r="F45" s="80"/>
      <c r="G45" s="80"/>
      <c r="H45" s="80"/>
      <c r="I45" s="101"/>
      <c r="J45" s="101"/>
      <c r="K45" s="10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91" t="s">
        <v>173</v>
      </c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"/>
      <c r="M47" s="1"/>
      <c r="N47" s="1"/>
      <c r="O47" s="5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"/>
      <c r="M48" s="1"/>
      <c r="N48" s="1"/>
      <c r="O48" s="5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80"/>
      <c r="B50" s="85"/>
      <c r="C50" s="80"/>
      <c r="D50" s="85"/>
      <c r="E50" s="85"/>
      <c r="F50" s="121" t="s">
        <v>21</v>
      </c>
      <c r="G50" s="323"/>
      <c r="H50" s="324"/>
      <c r="I50" s="325"/>
      <c r="J50" s="85"/>
      <c r="K50" s="1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85"/>
      <c r="B51" s="80"/>
      <c r="C51" s="80"/>
      <c r="D51" s="80"/>
      <c r="E51" s="80"/>
      <c r="F51" s="80"/>
      <c r="G51" s="80"/>
      <c r="H51" s="80"/>
      <c r="I51" s="80"/>
      <c r="J51" s="80"/>
      <c r="K51" s="8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2:32" ht="12.7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2:32" ht="12.7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4"/>
      <c r="C56" s="4"/>
      <c r="D56" s="4"/>
      <c r="E56" s="4"/>
      <c r="F56" s="4"/>
      <c r="G56" s="46"/>
      <c r="H56" s="4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4"/>
      <c r="D57" s="4"/>
      <c r="E57" s="4"/>
      <c r="F57" s="4"/>
      <c r="G57" s="4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4"/>
      <c r="C58" s="45"/>
      <c r="D58" s="45"/>
      <c r="E58" s="45"/>
      <c r="F58" s="45"/>
      <c r="G58" s="4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4"/>
      <c r="C59" s="45"/>
      <c r="D59" s="45"/>
      <c r="E59" s="45"/>
      <c r="F59" s="45"/>
      <c r="G59" s="4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50"/>
      <c r="C60" s="45"/>
      <c r="D60" s="45"/>
      <c r="E60" s="45"/>
      <c r="F60" s="45"/>
      <c r="G60" s="4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4"/>
      <c r="C61" s="45"/>
      <c r="D61" s="45"/>
      <c r="E61" s="45"/>
      <c r="F61" s="45"/>
      <c r="G61" s="4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4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2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4"/>
      <c r="C66" s="1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46"/>
      <c r="C67" s="4"/>
      <c r="D67" s="46"/>
      <c r="E67" s="4"/>
      <c r="F67" s="46"/>
      <c r="G67" s="46"/>
      <c r="H67" s="4"/>
      <c r="I67" s="46"/>
      <c r="J67" s="4"/>
      <c r="K67" s="4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4"/>
      <c r="B69" s="4"/>
      <c r="C69" s="4"/>
      <c r="D69" s="4"/>
      <c r="E69" s="1"/>
      <c r="F69" s="1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50"/>
      <c r="B70" s="4"/>
      <c r="C70" s="4"/>
      <c r="D70" s="4"/>
      <c r="E70" s="19"/>
      <c r="F70" s="19"/>
      <c r="G70" s="4"/>
      <c r="H70" s="4"/>
      <c r="I70" s="4"/>
      <c r="J70" s="19"/>
      <c r="K70" s="19"/>
      <c r="L70" s="1"/>
      <c r="M70" s="1"/>
      <c r="N70" s="1"/>
      <c r="O70" s="4"/>
      <c r="P70" s="4"/>
      <c r="Q70" s="4"/>
      <c r="R70" s="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4"/>
      <c r="B71" s="4"/>
      <c r="C71" s="4"/>
      <c r="D71" s="4"/>
      <c r="E71" s="1"/>
      <c r="F71" s="1"/>
      <c r="G71" s="4"/>
      <c r="H71" s="4"/>
      <c r="I71" s="4"/>
      <c r="J71" s="1"/>
      <c r="K71" s="1"/>
      <c r="L71" s="1"/>
      <c r="M71" s="1"/>
      <c r="N71" s="1"/>
      <c r="O71" s="4"/>
      <c r="P71" s="4"/>
      <c r="Q71" s="4"/>
      <c r="R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4"/>
      <c r="C72" s="4"/>
      <c r="D72" s="4"/>
      <c r="E72" s="1"/>
      <c r="F72" s="1"/>
      <c r="G72" s="4"/>
      <c r="H72" s="4"/>
      <c r="I72" s="4"/>
      <c r="J72" s="1"/>
      <c r="K72" s="1"/>
      <c r="L72" s="1"/>
      <c r="M72" s="1"/>
      <c r="N72" s="1"/>
      <c r="O72" s="4"/>
      <c r="P72" s="4"/>
      <c r="Q72" s="4"/>
      <c r="R72" s="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4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52"/>
      <c r="P73" s="52"/>
      <c r="Q73" s="52"/>
      <c r="R73" s="5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4"/>
      <c r="Q74" s="4"/>
      <c r="R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/>
      <c r="P75" s="4"/>
      <c r="Q75" s="4"/>
      <c r="R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>
      <c r="A76" s="5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>
      <c r="A77" s="1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9"/>
      <c r="N78" s="3"/>
      <c r="O78" s="53"/>
      <c r="P78" s="53"/>
      <c r="Q78" s="53"/>
      <c r="R78" s="5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4"/>
      <c r="C79" s="4"/>
      <c r="D79" s="1"/>
      <c r="E79" s="1"/>
      <c r="F79" s="1"/>
      <c r="G79" s="3"/>
      <c r="H79" s="4"/>
      <c r="I79" s="1"/>
      <c r="J79" s="1"/>
      <c r="K79" s="1"/>
      <c r="L79" s="1"/>
      <c r="M79" s="49"/>
      <c r="N79" s="3"/>
      <c r="O79" s="4"/>
      <c r="P79" s="4"/>
      <c r="Q79" s="4"/>
      <c r="R79" s="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46"/>
      <c r="D80" s="4"/>
      <c r="E80" s="46"/>
      <c r="F80" s="4"/>
      <c r="G80" s="46"/>
      <c r="H80" s="46"/>
      <c r="I80" s="4"/>
      <c r="J80" s="1"/>
      <c r="K80" s="1"/>
      <c r="L80" s="1"/>
      <c r="M80" s="1"/>
      <c r="N80" s="3"/>
      <c r="O80" s="52"/>
      <c r="P80" s="52"/>
      <c r="Q80" s="52"/>
      <c r="R80" s="5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/>
      <c r="C81" s="4"/>
      <c r="D81" s="4"/>
      <c r="E81" s="4"/>
      <c r="F81" s="4"/>
      <c r="G81" s="4"/>
      <c r="H81" s="4"/>
      <c r="I81" s="4"/>
      <c r="J81" s="4"/>
      <c r="K81" s="46"/>
      <c r="L81" s="1"/>
      <c r="M81" s="1"/>
      <c r="N81" s="3"/>
      <c r="O81" s="4"/>
      <c r="P81" s="4"/>
      <c r="Q81" s="4"/>
      <c r="R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4"/>
      <c r="C82" s="4"/>
      <c r="D82" s="4"/>
      <c r="E82" s="4"/>
      <c r="F82" s="1"/>
      <c r="G82" s="1"/>
      <c r="H82" s="4"/>
      <c r="I82" s="4"/>
      <c r="J82" s="4"/>
      <c r="K82" s="4"/>
      <c r="L82" s="1"/>
      <c r="M82" s="1"/>
      <c r="N82" s="1"/>
      <c r="O82" s="4"/>
      <c r="P82" s="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4"/>
      <c r="C83" s="4"/>
      <c r="D83" s="4"/>
      <c r="E83" s="4"/>
      <c r="F83" s="19"/>
      <c r="G83" s="19"/>
      <c r="H83" s="4"/>
      <c r="I83" s="4"/>
      <c r="J83" s="1"/>
      <c r="K83" s="1"/>
      <c r="L83" s="1"/>
      <c r="M83" s="1"/>
      <c r="N83" s="3"/>
      <c r="O83" s="53"/>
      <c r="P83" s="53"/>
      <c r="Q83" s="53"/>
      <c r="R83" s="5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50"/>
      <c r="C84" s="4"/>
      <c r="D84" s="4"/>
      <c r="E84" s="4"/>
      <c r="F84" s="1"/>
      <c r="G84" s="1"/>
      <c r="H84" s="4"/>
      <c r="I84" s="4"/>
      <c r="J84" s="19"/>
      <c r="K84" s="19"/>
      <c r="L84" s="1"/>
      <c r="M84" s="1"/>
      <c r="N84" s="3"/>
      <c r="O84" s="46"/>
      <c r="P84" s="46"/>
      <c r="Q84" s="46"/>
      <c r="R84" s="46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4"/>
      <c r="C85" s="4"/>
      <c r="D85" s="4"/>
      <c r="E85" s="4"/>
      <c r="F85" s="1"/>
      <c r="G85" s="1"/>
      <c r="H85" s="4"/>
      <c r="I85" s="4"/>
      <c r="J85" s="1"/>
      <c r="K85" s="1"/>
      <c r="L85" s="1"/>
      <c r="M85" s="1"/>
      <c r="N85" s="3"/>
      <c r="O85" s="52"/>
      <c r="P85" s="52"/>
      <c r="Q85" s="52"/>
      <c r="R85" s="5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  <c r="O86" s="4"/>
      <c r="P86" s="4"/>
      <c r="Q86" s="4"/>
      <c r="R86" s="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4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"/>
      <c r="P87" s="4"/>
      <c r="Q87" s="4"/>
      <c r="R87" s="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4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5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20"/>
      <c r="B96" s="1"/>
      <c r="C96" s="1"/>
      <c r="D96" s="1"/>
      <c r="E96" s="1"/>
      <c r="F96" s="1"/>
      <c r="G96" s="1"/>
      <c r="H96" s="4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20"/>
      <c r="B97" s="20"/>
      <c r="C97" s="20"/>
      <c r="D97" s="56"/>
      <c r="E97" s="20"/>
      <c r="F97" s="20"/>
      <c r="G97" s="20"/>
      <c r="H97" s="2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56"/>
      <c r="B98" s="20"/>
      <c r="C98" s="20"/>
      <c r="D98" s="20"/>
      <c r="E98" s="20"/>
      <c r="F98" s="20"/>
      <c r="G98" s="20"/>
      <c r="H98" s="2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57"/>
      <c r="B99" s="56"/>
      <c r="C99" s="56"/>
      <c r="D99" s="56"/>
      <c r="E99" s="56"/>
      <c r="F99" s="56"/>
      <c r="G99" s="56"/>
      <c r="H99" s="2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2.75">
      <c r="B100" s="57"/>
      <c r="C100" s="57"/>
      <c r="D100" s="57"/>
      <c r="E100" s="57"/>
      <c r="F100" s="58"/>
      <c r="G100" s="58"/>
      <c r="H100" s="5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</sheetData>
  <sheetProtection sheet="1" objects="1"/>
  <mergeCells count="8">
    <mergeCell ref="A1:C1"/>
    <mergeCell ref="A27:K27"/>
    <mergeCell ref="A8:K8"/>
    <mergeCell ref="A9:K9"/>
    <mergeCell ref="A10:K10"/>
    <mergeCell ref="A11:K11"/>
    <mergeCell ref="A19:K19"/>
    <mergeCell ref="A26:K26"/>
  </mergeCells>
  <printOptions horizontalCentered="1"/>
  <pageMargins left="0.5" right="0.5" top="0.5" bottom="0.5" header="0" footer="0"/>
  <pageSetup fitToHeight="1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Q10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3.7109375" style="0" customWidth="1"/>
    <col min="6" max="6" width="14.28125" style="0" customWidth="1"/>
    <col min="7" max="7" width="12.5742187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345" t="s">
        <v>15</v>
      </c>
      <c r="B1" s="346"/>
      <c r="C1" s="346"/>
      <c r="D1" s="80"/>
      <c r="E1" s="80"/>
      <c r="F1" s="80"/>
      <c r="G1" s="80"/>
      <c r="H1" s="80"/>
      <c r="I1" s="80"/>
      <c r="J1" s="80"/>
      <c r="K1" s="80"/>
      <c r="IQ1" t="s">
        <v>22</v>
      </c>
    </row>
    <row r="2" spans="1:251" ht="12.75">
      <c r="A2" s="126"/>
      <c r="B2" s="80"/>
      <c r="C2" s="80"/>
      <c r="D2" s="80"/>
      <c r="E2" s="80"/>
      <c r="F2" s="80"/>
      <c r="G2" s="80"/>
      <c r="H2" s="80"/>
      <c r="I2" s="80"/>
      <c r="J2" s="80"/>
      <c r="K2" s="80"/>
      <c r="IQ2" s="9">
        <f>IF(Data!D71="","",Data!D71)</f>
      </c>
    </row>
    <row r="3" spans="1:251" ht="15.75">
      <c r="A3" s="94" t="s">
        <v>671</v>
      </c>
      <c r="B3" s="80"/>
      <c r="C3" s="80"/>
      <c r="D3" s="80"/>
      <c r="E3" s="80"/>
      <c r="F3" s="80"/>
      <c r="G3" s="80"/>
      <c r="H3" s="80"/>
      <c r="I3" s="127"/>
      <c r="J3" s="80"/>
      <c r="K3" s="80"/>
      <c r="O3" s="3"/>
      <c r="IQ3" s="9">
        <f>IF(Data!D72="","",Data!D72)</f>
      </c>
    </row>
    <row r="4" spans="1:251" ht="12.75">
      <c r="A4" s="80"/>
      <c r="B4" s="80"/>
      <c r="C4" s="80"/>
      <c r="D4" s="80"/>
      <c r="E4" s="80"/>
      <c r="F4" s="80"/>
      <c r="G4" s="128"/>
      <c r="H4" s="24"/>
      <c r="I4" s="107"/>
      <c r="J4" s="120"/>
      <c r="K4" s="80"/>
      <c r="O4" s="3"/>
      <c r="IQ4" s="9"/>
    </row>
    <row r="5" spans="1:251" ht="12.75">
      <c r="A5" s="101"/>
      <c r="B5" s="100"/>
      <c r="C5" s="101"/>
      <c r="D5" s="80"/>
      <c r="E5" s="80"/>
      <c r="F5" s="80"/>
      <c r="G5" s="80"/>
      <c r="H5" s="24"/>
      <c r="I5" s="107"/>
      <c r="J5" s="80"/>
      <c r="K5" s="80"/>
      <c r="O5" s="3"/>
      <c r="IQ5" s="9"/>
    </row>
    <row r="6" spans="1:251" ht="4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O6" s="14" t="s">
        <v>24</v>
      </c>
      <c r="IQ6" s="9"/>
    </row>
    <row r="7" spans="1:251" ht="12.75">
      <c r="A7" s="81" t="s">
        <v>672</v>
      </c>
      <c r="B7" s="132"/>
      <c r="C7" s="132"/>
      <c r="D7" s="132"/>
      <c r="E7" s="132"/>
      <c r="F7" s="132"/>
      <c r="G7" s="132"/>
      <c r="H7" s="132"/>
      <c r="I7" s="132"/>
      <c r="J7" s="6" t="s">
        <v>684</v>
      </c>
      <c r="K7" s="132"/>
      <c r="O7" s="14" t="s">
        <v>25</v>
      </c>
      <c r="IQ7" s="9"/>
    </row>
    <row r="8" spans="1:251" ht="15.75">
      <c r="A8" s="349" t="s">
        <v>170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IQ8" s="9"/>
    </row>
    <row r="9" spans="1:251" ht="12.75">
      <c r="A9" s="351" t="s">
        <v>174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IQ9" s="9"/>
    </row>
    <row r="10" spans="1:251" ht="12.75">
      <c r="A10" s="352" t="s">
        <v>629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IQ10" s="9"/>
    </row>
    <row r="11" spans="1:251" ht="12.75">
      <c r="A11" s="352" t="s">
        <v>673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IQ11" s="9"/>
    </row>
    <row r="12" spans="1:251" ht="19.5" customHeight="1">
      <c r="A12" s="80"/>
      <c r="B12" s="80"/>
      <c r="C12" s="80"/>
      <c r="D12" s="83" t="s">
        <v>175</v>
      </c>
      <c r="E12" s="318"/>
      <c r="F12" s="319"/>
      <c r="G12" s="320"/>
      <c r="H12" s="80"/>
      <c r="I12" s="80"/>
      <c r="J12" s="84" t="s">
        <v>610</v>
      </c>
      <c r="K12" s="145"/>
      <c r="IQ12" s="9">
        <f>IF(Data!D78="","",Data!D78)</f>
      </c>
    </row>
    <row r="13" spans="1:251" ht="19.5" customHeight="1">
      <c r="A13" s="80"/>
      <c r="B13" s="80"/>
      <c r="C13" s="80"/>
      <c r="D13" s="88" t="s">
        <v>626</v>
      </c>
      <c r="E13" s="318"/>
      <c r="F13" s="319"/>
      <c r="G13" s="320"/>
      <c r="H13" s="80"/>
      <c r="I13" s="80"/>
      <c r="J13" s="86" t="s">
        <v>151</v>
      </c>
      <c r="K13" s="87">
        <f ca="1">TODAY()</f>
        <v>40499</v>
      </c>
      <c r="IQ13" s="9">
        <f>IF(Data!D79="","",Data!D79)</f>
      </c>
    </row>
    <row r="14" spans="1:251" ht="19.5" customHeight="1">
      <c r="A14" s="80"/>
      <c r="B14" s="80"/>
      <c r="C14" s="80"/>
      <c r="D14" s="316" t="s">
        <v>627</v>
      </c>
      <c r="E14" s="318"/>
      <c r="F14" s="319"/>
      <c r="G14" s="320"/>
      <c r="H14" s="80"/>
      <c r="I14" s="80"/>
      <c r="J14" s="80"/>
      <c r="K14" s="80"/>
      <c r="IQ14" s="9">
        <f>IF(Data!D80="","",Data!D80)</f>
      </c>
    </row>
    <row r="15" spans="1:251" ht="19.5" customHeight="1">
      <c r="A15" s="80"/>
      <c r="B15" s="80"/>
      <c r="C15" s="80"/>
      <c r="D15" s="88" t="s">
        <v>176</v>
      </c>
      <c r="E15" s="318"/>
      <c r="F15" s="319"/>
      <c r="G15" s="320"/>
      <c r="H15" s="93"/>
      <c r="I15" s="92"/>
      <c r="J15" s="80"/>
      <c r="K15" s="80"/>
      <c r="IQ15" s="9">
        <f>IF(Data!D81="","",Data!D81)</f>
      </c>
    </row>
    <row r="16" spans="1:251" ht="19.5" customHeight="1">
      <c r="A16" s="80"/>
      <c r="B16" s="80"/>
      <c r="C16" s="80"/>
      <c r="D16" s="88" t="s">
        <v>150</v>
      </c>
      <c r="E16" s="318"/>
      <c r="F16" s="319"/>
      <c r="G16" s="320"/>
      <c r="H16" s="93"/>
      <c r="I16" s="92"/>
      <c r="J16" s="80"/>
      <c r="K16" s="80"/>
      <c r="IQ16" s="9">
        <f>IF(Data!D82="","",Data!D82)</f>
      </c>
    </row>
    <row r="17" spans="1:251" ht="19.5" customHeight="1">
      <c r="A17" s="80"/>
      <c r="B17" s="80"/>
      <c r="C17" s="80"/>
      <c r="D17" s="88" t="s">
        <v>628</v>
      </c>
      <c r="E17" s="321"/>
      <c r="F17" s="319"/>
      <c r="G17" s="320"/>
      <c r="H17" s="93"/>
      <c r="I17" s="92"/>
      <c r="J17" s="80"/>
      <c r="K17" s="80"/>
      <c r="IQ17" s="9">
        <f>IF(Data!D83="","",Data!D83)</f>
      </c>
    </row>
    <row r="18" spans="1:251" ht="19.5" customHeight="1">
      <c r="A18" s="227"/>
      <c r="B18" s="179"/>
      <c r="C18" s="179"/>
      <c r="D18" s="245"/>
      <c r="E18" s="129"/>
      <c r="F18" s="90"/>
      <c r="G18" s="90"/>
      <c r="H18" s="90"/>
      <c r="I18" s="245"/>
      <c r="J18" s="93"/>
      <c r="K18" s="92"/>
      <c r="IQ18" s="9">
        <f>IF(Data!D84="","",Data!D84)</f>
      </c>
    </row>
    <row r="19" spans="1:251" ht="12.75">
      <c r="A19" s="353" t="s">
        <v>177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9">
        <f>IF(Data!D92="","",Data!D92)</f>
      </c>
    </row>
    <row r="20" spans="1:251" ht="15.75">
      <c r="A20" s="85"/>
      <c r="B20" s="81" t="s">
        <v>674</v>
      </c>
      <c r="C20" s="85"/>
      <c r="D20" s="85"/>
      <c r="E20" s="85"/>
      <c r="F20" s="81" t="s">
        <v>676</v>
      </c>
      <c r="G20" s="85"/>
      <c r="H20" s="81"/>
      <c r="I20" s="85"/>
      <c r="J20" s="85"/>
      <c r="K20" s="8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9">
        <f>IF(Data!D93="","",Data!D93)</f>
      </c>
    </row>
    <row r="21" spans="1:251" ht="15.75">
      <c r="A21" s="85"/>
      <c r="B21" s="81" t="s">
        <v>675</v>
      </c>
      <c r="C21" s="80"/>
      <c r="D21" s="85"/>
      <c r="E21" s="85"/>
      <c r="F21" s="81" t="s">
        <v>52</v>
      </c>
      <c r="G21" s="85"/>
      <c r="H21" s="81"/>
      <c r="I21" s="80"/>
      <c r="J21" s="80"/>
      <c r="K21" s="8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9">
        <f>IF(Data!D94="","",Data!D94)</f>
      </c>
    </row>
    <row r="22" spans="1:251" ht="15.75">
      <c r="A22" s="85"/>
      <c r="B22" s="81" t="s">
        <v>50</v>
      </c>
      <c r="C22" s="85"/>
      <c r="D22" s="85"/>
      <c r="E22" s="85"/>
      <c r="F22" s="81" t="s">
        <v>53</v>
      </c>
      <c r="G22" s="85"/>
      <c r="H22" s="81"/>
      <c r="I22" s="80"/>
      <c r="J22" s="80"/>
      <c r="K22" s="8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9">
        <f>IF(Data!D95="","",Data!D95)</f>
      </c>
    </row>
    <row r="23" spans="1:251" ht="15.75">
      <c r="A23" s="85"/>
      <c r="B23" s="81" t="s">
        <v>55</v>
      </c>
      <c r="C23" s="85"/>
      <c r="D23" s="85"/>
      <c r="E23" s="85"/>
      <c r="F23" s="81" t="s">
        <v>54</v>
      </c>
      <c r="G23" s="85"/>
      <c r="H23" s="81"/>
      <c r="I23" s="80"/>
      <c r="J23" s="80"/>
      <c r="K23" s="8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9">
        <f>IF(Data!D96="","",Data!D96)</f>
      </c>
    </row>
    <row r="24" spans="1:251" ht="12.75">
      <c r="A24" s="85"/>
      <c r="B24" s="99"/>
      <c r="C24" s="85"/>
      <c r="D24" s="85"/>
      <c r="E24" s="85"/>
      <c r="F24" s="85"/>
      <c r="G24" s="85"/>
      <c r="H24" s="81"/>
      <c r="I24" s="80"/>
      <c r="J24" s="80"/>
      <c r="K24" s="8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9">
        <f>IF(Data!D97="","",Data!D97)</f>
      </c>
    </row>
    <row r="25" spans="1:251" ht="12.75">
      <c r="A25" s="133"/>
      <c r="B25" s="80"/>
      <c r="C25" s="133"/>
      <c r="D25" s="133"/>
      <c r="E25" s="133"/>
      <c r="F25" s="133"/>
      <c r="G25" s="133"/>
      <c r="H25" s="133"/>
      <c r="I25" s="133"/>
      <c r="J25" s="133"/>
      <c r="K25" s="13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9">
        <f>IF(Data!D98="","",Data!D98)</f>
      </c>
    </row>
    <row r="26" spans="1:251" ht="12.75">
      <c r="A26" s="355" t="s">
        <v>677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9">
        <f>IF(Data!D99="","",Data!D99)</f>
      </c>
    </row>
    <row r="27" spans="1:251" ht="12.75">
      <c r="A27" s="347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9">
        <f>IF(Data!D100="","",Data!D100)</f>
      </c>
    </row>
    <row r="28" spans="1:251" ht="15.75">
      <c r="A28" s="80"/>
      <c r="B28" s="62" t="s">
        <v>34</v>
      </c>
      <c r="C28" s="77" t="s">
        <v>57</v>
      </c>
      <c r="D28" s="62" t="s">
        <v>56</v>
      </c>
      <c r="E28" s="204" t="s">
        <v>16</v>
      </c>
      <c r="F28" s="81" t="s">
        <v>42</v>
      </c>
      <c r="G28" s="77" t="s">
        <v>59</v>
      </c>
      <c r="H28" s="24" t="s">
        <v>60</v>
      </c>
      <c r="I28" s="204" t="s">
        <v>633</v>
      </c>
      <c r="J28" s="134"/>
      <c r="K28" s="13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9">
        <f>IF(Data!D101="","",Data!D101)</f>
      </c>
    </row>
    <row r="29" spans="1:251" ht="12.75">
      <c r="A29" s="80"/>
      <c r="B29" s="90"/>
      <c r="C29" s="80"/>
      <c r="D29" s="62"/>
      <c r="E29" s="134"/>
      <c r="F29" s="24" t="s">
        <v>26</v>
      </c>
      <c r="G29" s="134"/>
      <c r="H29" s="134"/>
      <c r="I29" s="108"/>
      <c r="J29" s="108"/>
      <c r="K29" s="10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9">
        <f>IF(Data!D102="","",Data!D102)</f>
      </c>
    </row>
    <row r="30" spans="1:251" ht="12.75">
      <c r="A30" s="80"/>
      <c r="B30" s="62" t="s">
        <v>35</v>
      </c>
      <c r="C30" s="80"/>
      <c r="D30" s="62"/>
      <c r="E30" s="134"/>
      <c r="F30" s="99" t="s">
        <v>39</v>
      </c>
      <c r="G30" s="134"/>
      <c r="H30" s="134"/>
      <c r="I30" s="108"/>
      <c r="J30" s="108"/>
      <c r="K30" s="10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9">
        <f>IF(Data!D103="","",Data!D103)</f>
      </c>
    </row>
    <row r="31" spans="1:251" ht="15.75">
      <c r="A31" s="80"/>
      <c r="B31" s="62" t="s">
        <v>33</v>
      </c>
      <c r="C31" s="77" t="s">
        <v>61</v>
      </c>
      <c r="D31" s="62" t="s">
        <v>58</v>
      </c>
      <c r="E31" s="204" t="s">
        <v>16</v>
      </c>
      <c r="F31" s="99"/>
      <c r="G31" s="134"/>
      <c r="H31" s="134"/>
      <c r="I31" s="108"/>
      <c r="J31" s="108"/>
      <c r="K31" s="10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9">
        <f>IF(Data!D104="","",Data!D104)</f>
      </c>
    </row>
    <row r="32" spans="1:251" ht="12.75">
      <c r="A32" s="80"/>
      <c r="B32" s="62" t="s">
        <v>181</v>
      </c>
      <c r="C32" s="80"/>
      <c r="D32" s="62"/>
      <c r="E32" s="134"/>
      <c r="F32" s="134"/>
      <c r="G32" s="134"/>
      <c r="H32" s="134"/>
      <c r="I32" s="108"/>
      <c r="J32" s="108"/>
      <c r="K32" s="10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9">
        <f>IF(Data!D105="","",Data!D105)</f>
      </c>
    </row>
    <row r="33" spans="1:251" ht="12.75">
      <c r="A33" s="134"/>
      <c r="B33" s="108"/>
      <c r="C33" s="134"/>
      <c r="D33" s="134"/>
      <c r="E33" s="134"/>
      <c r="F33" s="134"/>
      <c r="G33" s="134"/>
      <c r="H33" s="134"/>
      <c r="I33" s="134"/>
      <c r="J33" s="134"/>
      <c r="K33" s="13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9">
        <f>IF(Data!D106="","",Data!D106)</f>
      </c>
    </row>
    <row r="34" spans="1:251" ht="15.75">
      <c r="A34" s="80"/>
      <c r="B34" s="77" t="s">
        <v>64</v>
      </c>
      <c r="C34" s="322"/>
      <c r="D34" s="80"/>
      <c r="E34" s="135" t="s">
        <v>66</v>
      </c>
      <c r="F34" s="322"/>
      <c r="G34" s="204" t="s">
        <v>16</v>
      </c>
      <c r="H34" s="135" t="s">
        <v>639</v>
      </c>
      <c r="I34" s="322"/>
      <c r="J34" s="204" t="s">
        <v>17</v>
      </c>
      <c r="K34" s="8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9">
        <f>IF(Data!D107="","",Data!D107)</f>
      </c>
    </row>
    <row r="35" spans="1:251" ht="12.75">
      <c r="A35" s="80"/>
      <c r="B35" s="80"/>
      <c r="C35" s="146"/>
      <c r="D35" s="80"/>
      <c r="E35" s="80"/>
      <c r="F35" s="80"/>
      <c r="G35" s="80"/>
      <c r="H35" s="80"/>
      <c r="I35" s="80"/>
      <c r="J35" s="80"/>
      <c r="K35" s="8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9">
        <f>IF(Data!D108="","",Data!D108)</f>
      </c>
    </row>
    <row r="36" spans="1:251" ht="15.75">
      <c r="A36" s="80"/>
      <c r="B36" s="77" t="s">
        <v>67</v>
      </c>
      <c r="C36" s="326"/>
      <c r="D36" s="204" t="s">
        <v>16</v>
      </c>
      <c r="E36" s="135" t="s">
        <v>637</v>
      </c>
      <c r="F36" s="322"/>
      <c r="G36" s="204" t="s">
        <v>638</v>
      </c>
      <c r="H36" s="80"/>
      <c r="I36" s="80"/>
      <c r="J36" s="80"/>
      <c r="K36" s="8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9">
        <f>IF(Data!D109="","",Data!D109)</f>
      </c>
    </row>
    <row r="37" spans="1:251" ht="12.7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9">
        <f>IF(Data!D110="","",Data!D110)</f>
      </c>
    </row>
    <row r="38" spans="1:32" ht="12.7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>
      <c r="A39" s="101"/>
      <c r="B39" s="137"/>
      <c r="C39" s="137"/>
      <c r="D39" s="137"/>
      <c r="E39" s="137"/>
      <c r="F39" s="115" t="s">
        <v>68</v>
      </c>
      <c r="G39" s="115" t="s">
        <v>69</v>
      </c>
      <c r="H39" s="80"/>
      <c r="I39" s="101"/>
      <c r="J39" s="101"/>
      <c r="K39" s="10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>
      <c r="A40" s="137"/>
      <c r="B40" s="80"/>
      <c r="C40" s="80"/>
      <c r="D40" s="80"/>
      <c r="E40" s="80"/>
      <c r="F40" s="138" t="s">
        <v>63</v>
      </c>
      <c r="G40" s="139" t="s">
        <v>29</v>
      </c>
      <c r="H40" s="80"/>
      <c r="I40" s="101"/>
      <c r="J40" s="101"/>
      <c r="K40" s="10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>
      <c r="A41" s="101"/>
      <c r="B41" s="80"/>
      <c r="C41" s="80"/>
      <c r="D41" s="115" t="s">
        <v>36</v>
      </c>
      <c r="E41" s="115" t="s">
        <v>37</v>
      </c>
      <c r="F41" s="140" t="s">
        <v>28</v>
      </c>
      <c r="G41" s="140" t="s">
        <v>28</v>
      </c>
      <c r="H41" s="80"/>
      <c r="I41" s="137"/>
      <c r="J41" s="137"/>
      <c r="K41" s="13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80"/>
      <c r="B42" s="80"/>
      <c r="C42" s="270" t="s">
        <v>640</v>
      </c>
      <c r="D42" s="186" t="s">
        <v>638</v>
      </c>
      <c r="E42" s="271" t="s">
        <v>17</v>
      </c>
      <c r="F42" s="272" t="s">
        <v>16</v>
      </c>
      <c r="G42" s="113" t="s">
        <v>633</v>
      </c>
      <c r="H42" s="80"/>
      <c r="I42" s="120"/>
      <c r="J42" s="101"/>
      <c r="K42" s="10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80"/>
      <c r="B43" s="80"/>
      <c r="C43" s="139" t="s">
        <v>171</v>
      </c>
      <c r="D43" s="248">
        <f>+F36</f>
        <v>0</v>
      </c>
      <c r="E43" s="249">
        <f>+I34</f>
        <v>0</v>
      </c>
      <c r="F43" s="250" t="e">
        <f>+C36/2+C36/C34</f>
        <v>#DIV/0!</v>
      </c>
      <c r="G43" s="251" t="e">
        <f>+(I34*F43*D43)/F34</f>
        <v>#DIV/0!</v>
      </c>
      <c r="H43" s="80"/>
      <c r="I43" s="120"/>
      <c r="J43" s="101"/>
      <c r="K43" s="10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80"/>
      <c r="B44" s="80"/>
      <c r="C44" s="188"/>
      <c r="D44" s="255"/>
      <c r="E44" s="256"/>
      <c r="F44" s="257"/>
      <c r="G44" s="258"/>
      <c r="H44" s="114"/>
      <c r="I44" s="101"/>
      <c r="J44" s="101"/>
      <c r="K44" s="10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80"/>
      <c r="B45" s="80"/>
      <c r="C45" s="110"/>
      <c r="D45" s="62"/>
      <c r="E45" s="252"/>
      <c r="F45" s="253"/>
      <c r="G45" s="254"/>
      <c r="H45" s="114"/>
      <c r="I45" s="101"/>
      <c r="J45" s="101"/>
      <c r="K45" s="10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0"/>
      <c r="B46" s="80"/>
      <c r="C46" s="110"/>
      <c r="D46" s="62"/>
      <c r="E46" s="252"/>
      <c r="F46" s="253"/>
      <c r="G46" s="254"/>
      <c r="H46" s="114"/>
      <c r="I46" s="101"/>
      <c r="J46" s="101"/>
      <c r="K46" s="10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0"/>
      <c r="B47" s="80"/>
      <c r="C47" s="80"/>
      <c r="D47" s="80"/>
      <c r="E47" s="80"/>
      <c r="F47" s="80"/>
      <c r="G47" s="80"/>
      <c r="H47" s="80"/>
      <c r="I47" s="101"/>
      <c r="J47" s="101"/>
      <c r="K47" s="10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91" t="s">
        <v>173</v>
      </c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"/>
      <c r="M50" s="1"/>
      <c r="N50" s="1"/>
      <c r="O50" s="5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1"/>
      <c r="M51" s="1"/>
      <c r="N51" s="1"/>
      <c r="O51" s="5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85"/>
      <c r="B52" s="85"/>
      <c r="C52" s="85"/>
      <c r="D52" s="85"/>
      <c r="E52" s="85"/>
      <c r="F52" s="121" t="s">
        <v>21</v>
      </c>
      <c r="G52" s="323"/>
      <c r="H52" s="324"/>
      <c r="I52" s="325"/>
      <c r="J52" s="85"/>
      <c r="K52" s="1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85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4"/>
      <c r="C59" s="4"/>
      <c r="D59" s="4"/>
      <c r="E59" s="4"/>
      <c r="F59" s="4"/>
      <c r="G59" s="46"/>
      <c r="H59" s="4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4"/>
      <c r="D60" s="4"/>
      <c r="E60" s="4"/>
      <c r="F60" s="4"/>
      <c r="G60" s="4"/>
      <c r="H60" s="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4"/>
      <c r="C61" s="45"/>
      <c r="D61" s="45"/>
      <c r="E61" s="45"/>
      <c r="F61" s="45"/>
      <c r="G61" s="4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4"/>
      <c r="C62" s="45"/>
      <c r="D62" s="45"/>
      <c r="E62" s="45"/>
      <c r="F62" s="45"/>
      <c r="G62" s="4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50"/>
      <c r="C63" s="45"/>
      <c r="D63" s="45"/>
      <c r="E63" s="45"/>
      <c r="F63" s="45"/>
      <c r="G63" s="4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4"/>
      <c r="C64" s="45"/>
      <c r="D64" s="45"/>
      <c r="E64" s="45"/>
      <c r="F64" s="45"/>
      <c r="G64" s="4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4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2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4"/>
      <c r="C69" s="1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46"/>
      <c r="C70" s="4"/>
      <c r="D70" s="46"/>
      <c r="E70" s="4"/>
      <c r="F70" s="46"/>
      <c r="G70" s="46"/>
      <c r="H70" s="4"/>
      <c r="I70" s="46"/>
      <c r="J70" s="4"/>
      <c r="K70" s="4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4"/>
      <c r="B72" s="4"/>
      <c r="C72" s="4"/>
      <c r="D72" s="4"/>
      <c r="E72" s="1"/>
      <c r="F72" s="1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50"/>
      <c r="B73" s="4"/>
      <c r="C73" s="4"/>
      <c r="D73" s="4"/>
      <c r="E73" s="19"/>
      <c r="F73" s="19"/>
      <c r="G73" s="4"/>
      <c r="H73" s="4"/>
      <c r="I73" s="4"/>
      <c r="J73" s="19"/>
      <c r="K73" s="19"/>
      <c r="L73" s="1"/>
      <c r="M73" s="1"/>
      <c r="N73" s="1"/>
      <c r="O73" s="4"/>
      <c r="P73" s="4"/>
      <c r="Q73" s="4"/>
      <c r="R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4"/>
      <c r="B74" s="4"/>
      <c r="C74" s="4"/>
      <c r="D74" s="4"/>
      <c r="E74" s="1"/>
      <c r="F74" s="1"/>
      <c r="G74" s="4"/>
      <c r="H74" s="4"/>
      <c r="I74" s="4"/>
      <c r="J74" s="1"/>
      <c r="K74" s="1"/>
      <c r="L74" s="1"/>
      <c r="M74" s="1"/>
      <c r="N74" s="1"/>
      <c r="O74" s="4"/>
      <c r="P74" s="4"/>
      <c r="Q74" s="4"/>
      <c r="R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4"/>
      <c r="C75" s="4"/>
      <c r="D75" s="4"/>
      <c r="E75" s="1"/>
      <c r="F75" s="1"/>
      <c r="G75" s="4"/>
      <c r="H75" s="4"/>
      <c r="I75" s="4"/>
      <c r="J75" s="1"/>
      <c r="K75" s="1"/>
      <c r="L75" s="1"/>
      <c r="M75" s="1"/>
      <c r="N75" s="1"/>
      <c r="O75" s="4"/>
      <c r="P75" s="4"/>
      <c r="Q75" s="4"/>
      <c r="R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4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52"/>
      <c r="P76" s="52"/>
      <c r="Q76" s="52"/>
      <c r="R76" s="5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4"/>
      <c r="Q77" s="4"/>
      <c r="R77" s="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4"/>
      <c r="Q78" s="4"/>
      <c r="R78" s="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>
      <c r="A79" s="5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>
      <c r="A80" s="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9"/>
      <c r="N81" s="3"/>
      <c r="O81" s="53"/>
      <c r="P81" s="53"/>
      <c r="Q81" s="53"/>
      <c r="R81" s="5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4"/>
      <c r="C82" s="4"/>
      <c r="D82" s="1"/>
      <c r="E82" s="1"/>
      <c r="F82" s="1"/>
      <c r="G82" s="3"/>
      <c r="H82" s="4"/>
      <c r="I82" s="1"/>
      <c r="J82" s="1"/>
      <c r="K82" s="1"/>
      <c r="L82" s="1"/>
      <c r="M82" s="49"/>
      <c r="N82" s="3"/>
      <c r="O82" s="4"/>
      <c r="P82" s="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46"/>
      <c r="D83" s="4"/>
      <c r="E83" s="46"/>
      <c r="F83" s="4"/>
      <c r="G83" s="46"/>
      <c r="H83" s="46"/>
      <c r="I83" s="4"/>
      <c r="J83" s="1"/>
      <c r="K83" s="1"/>
      <c r="L83" s="1"/>
      <c r="M83" s="1"/>
      <c r="N83" s="3"/>
      <c r="O83" s="52"/>
      <c r="P83" s="52"/>
      <c r="Q83" s="52"/>
      <c r="R83" s="5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1"/>
      <c r="C84" s="4"/>
      <c r="D84" s="4"/>
      <c r="E84" s="4"/>
      <c r="F84" s="4"/>
      <c r="G84" s="4"/>
      <c r="H84" s="4"/>
      <c r="I84" s="4"/>
      <c r="J84" s="4"/>
      <c r="K84" s="46"/>
      <c r="L84" s="1"/>
      <c r="M84" s="1"/>
      <c r="N84" s="3"/>
      <c r="O84" s="4"/>
      <c r="P84" s="4"/>
      <c r="Q84" s="4"/>
      <c r="R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4"/>
      <c r="C85" s="4"/>
      <c r="D85" s="4"/>
      <c r="E85" s="4"/>
      <c r="F85" s="1"/>
      <c r="G85" s="1"/>
      <c r="H85" s="4"/>
      <c r="I85" s="4"/>
      <c r="J85" s="4"/>
      <c r="K85" s="4"/>
      <c r="L85" s="1"/>
      <c r="M85" s="1"/>
      <c r="N85" s="1"/>
      <c r="O85" s="4"/>
      <c r="P85" s="4"/>
      <c r="Q85" s="4"/>
      <c r="R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4"/>
      <c r="C86" s="4"/>
      <c r="D86" s="4"/>
      <c r="E86" s="4"/>
      <c r="F86" s="19"/>
      <c r="G86" s="19"/>
      <c r="H86" s="4"/>
      <c r="I86" s="4"/>
      <c r="J86" s="1"/>
      <c r="K86" s="1"/>
      <c r="L86" s="1"/>
      <c r="M86" s="1"/>
      <c r="N86" s="3"/>
      <c r="O86" s="53"/>
      <c r="P86" s="53"/>
      <c r="Q86" s="53"/>
      <c r="R86" s="5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50"/>
      <c r="C87" s="4"/>
      <c r="D87" s="4"/>
      <c r="E87" s="4"/>
      <c r="F87" s="1"/>
      <c r="G87" s="1"/>
      <c r="H87" s="4"/>
      <c r="I87" s="4"/>
      <c r="J87" s="19"/>
      <c r="K87" s="19"/>
      <c r="L87" s="1"/>
      <c r="M87" s="1"/>
      <c r="N87" s="3"/>
      <c r="O87" s="46"/>
      <c r="P87" s="46"/>
      <c r="Q87" s="46"/>
      <c r="R87" s="46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4"/>
      <c r="C88" s="4"/>
      <c r="D88" s="4"/>
      <c r="E88" s="4"/>
      <c r="F88" s="1"/>
      <c r="G88" s="1"/>
      <c r="H88" s="4"/>
      <c r="I88" s="4"/>
      <c r="J88" s="1"/>
      <c r="K88" s="1"/>
      <c r="L88" s="1"/>
      <c r="M88" s="1"/>
      <c r="N88" s="3"/>
      <c r="O88" s="52"/>
      <c r="P88" s="52"/>
      <c r="Q88" s="52"/>
      <c r="R88" s="5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  <c r="O89" s="4"/>
      <c r="P89" s="4"/>
      <c r="Q89" s="4"/>
      <c r="R89" s="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4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"/>
      <c r="P90" s="4"/>
      <c r="Q90" s="4"/>
      <c r="R90" s="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4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1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5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20"/>
      <c r="B99" s="1"/>
      <c r="C99" s="1"/>
      <c r="D99" s="1"/>
      <c r="E99" s="1"/>
      <c r="F99" s="1"/>
      <c r="G99" s="1"/>
      <c r="H99" s="4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20"/>
      <c r="B100" s="20"/>
      <c r="C100" s="20"/>
      <c r="D100" s="56"/>
      <c r="E100" s="20"/>
      <c r="F100" s="20"/>
      <c r="G100" s="20"/>
      <c r="H100" s="2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56"/>
      <c r="B101" s="20"/>
      <c r="C101" s="20"/>
      <c r="D101" s="20"/>
      <c r="E101" s="20"/>
      <c r="F101" s="20"/>
      <c r="G101" s="20"/>
      <c r="H101" s="2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57"/>
      <c r="B102" s="56"/>
      <c r="C102" s="56"/>
      <c r="D102" s="56"/>
      <c r="E102" s="56"/>
      <c r="F102" s="56"/>
      <c r="G102" s="56"/>
      <c r="H102" s="2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2.75">
      <c r="B103" s="57"/>
      <c r="C103" s="57"/>
      <c r="D103" s="57"/>
      <c r="E103" s="57"/>
      <c r="F103" s="58"/>
      <c r="G103" s="58"/>
      <c r="H103" s="5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</sheetData>
  <sheetProtection sheet="1" objects="1"/>
  <mergeCells count="8">
    <mergeCell ref="A19:K19"/>
    <mergeCell ref="A26:K26"/>
    <mergeCell ref="A27:K27"/>
    <mergeCell ref="A1:C1"/>
    <mergeCell ref="A8:K8"/>
    <mergeCell ref="A9:K9"/>
    <mergeCell ref="A10:K10"/>
    <mergeCell ref="A11:K11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R7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8.8515625" style="0" customWidth="1"/>
    <col min="2" max="2" width="14.7109375" style="0" customWidth="1"/>
    <col min="3" max="3" width="10.7109375" style="0" customWidth="1"/>
    <col min="4" max="4" width="14.8515625" style="0" bestFit="1" customWidth="1"/>
    <col min="5" max="5" width="13.28125" style="0" customWidth="1"/>
    <col min="6" max="6" width="12.7109375" style="0" customWidth="1"/>
    <col min="7" max="7" width="13.28125" style="0" customWidth="1"/>
    <col min="8" max="8" width="12.7109375" style="0" customWidth="1"/>
    <col min="9" max="9" width="11.28125" style="0" bestFit="1" customWidth="1"/>
    <col min="10" max="11" width="10.7109375" style="0" customWidth="1"/>
    <col min="12" max="12" width="13.421875" style="0" bestFit="1" customWidth="1"/>
    <col min="13" max="14" width="15.7109375" style="0" customWidth="1"/>
  </cols>
  <sheetData>
    <row r="1" spans="1:252" ht="12.75">
      <c r="A1" s="345" t="s">
        <v>15</v>
      </c>
      <c r="B1" s="346"/>
      <c r="C1" s="346"/>
      <c r="D1" s="80"/>
      <c r="E1" s="80"/>
      <c r="F1" s="80"/>
      <c r="G1" s="80"/>
      <c r="H1" s="80"/>
      <c r="I1" s="80"/>
      <c r="J1" s="80"/>
      <c r="K1" s="80"/>
      <c r="M1" s="3"/>
      <c r="N1" s="3"/>
      <c r="O1" s="3"/>
      <c r="IR1" s="1"/>
    </row>
    <row r="2" spans="1:252" ht="12.75">
      <c r="A2" s="80"/>
      <c r="B2" s="80"/>
      <c r="C2" s="80"/>
      <c r="D2" s="85"/>
      <c r="E2" s="85"/>
      <c r="F2" s="85"/>
      <c r="G2" s="85"/>
      <c r="H2" s="85"/>
      <c r="I2" s="85"/>
      <c r="J2" s="85"/>
      <c r="K2" s="85"/>
      <c r="L2" s="2"/>
      <c r="M2" s="20"/>
      <c r="N2" s="3"/>
      <c r="O2" s="3"/>
      <c r="IR2" s="1"/>
    </row>
    <row r="3" spans="1:252" ht="18">
      <c r="A3" s="147" t="s">
        <v>152</v>
      </c>
      <c r="B3" s="91"/>
      <c r="C3" s="85"/>
      <c r="D3" s="80"/>
      <c r="E3" s="80"/>
      <c r="F3" s="80"/>
      <c r="G3" s="80"/>
      <c r="H3" s="80"/>
      <c r="I3" s="134"/>
      <c r="J3" s="85"/>
      <c r="K3" s="85"/>
      <c r="L3" s="2"/>
      <c r="M3" s="20"/>
      <c r="N3" s="3"/>
      <c r="O3" s="3"/>
      <c r="IR3" s="1"/>
    </row>
    <row r="4" spans="1:252" ht="12.75">
      <c r="A4" s="91"/>
      <c r="B4" s="91"/>
      <c r="C4" s="85"/>
      <c r="D4" s="80"/>
      <c r="E4" s="80"/>
      <c r="F4" s="77"/>
      <c r="G4" s="130"/>
      <c r="H4" s="134"/>
      <c r="I4" s="85"/>
      <c r="J4" s="85"/>
      <c r="K4" s="85"/>
      <c r="L4" s="2"/>
      <c r="M4" s="20"/>
      <c r="N4" s="3"/>
      <c r="O4" s="3"/>
      <c r="IR4" s="1"/>
    </row>
    <row r="5" spans="1:252" ht="12.75">
      <c r="A5" s="204"/>
      <c r="B5" s="100"/>
      <c r="C5" s="122"/>
      <c r="D5" s="135"/>
      <c r="E5" s="100"/>
      <c r="F5" s="85"/>
      <c r="G5" s="149"/>
      <c r="H5" s="81"/>
      <c r="I5" s="85"/>
      <c r="J5" s="85"/>
      <c r="K5" s="85"/>
      <c r="L5" s="2"/>
      <c r="M5" s="20"/>
      <c r="N5" s="3"/>
      <c r="O5" s="3"/>
      <c r="IR5" s="1"/>
    </row>
    <row r="6" spans="1:252" ht="4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20"/>
      <c r="M6" s="20"/>
      <c r="N6" s="3"/>
      <c r="O6" s="3"/>
      <c r="IR6" s="1"/>
    </row>
    <row r="7" spans="1:252" s="6" customFormat="1" ht="12.75" customHeight="1">
      <c r="A7" s="152" t="s">
        <v>172</v>
      </c>
      <c r="B7" s="132"/>
      <c r="C7" s="132"/>
      <c r="D7" s="132"/>
      <c r="E7" s="132"/>
      <c r="F7" s="132"/>
      <c r="G7" s="132"/>
      <c r="H7" s="132"/>
      <c r="I7" s="132"/>
      <c r="J7" s="6" t="s">
        <v>684</v>
      </c>
      <c r="K7" s="132"/>
      <c r="L7" s="20"/>
      <c r="M7" s="20"/>
      <c r="N7" s="3"/>
      <c r="O7" s="3"/>
      <c r="IR7" s="3"/>
    </row>
    <row r="8" spans="1:252" ht="15" customHeight="1">
      <c r="A8" s="349" t="s">
        <v>170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5"/>
      <c r="M8" s="20"/>
      <c r="N8" s="3"/>
      <c r="O8" s="3"/>
      <c r="IR8" s="1"/>
    </row>
    <row r="9" spans="1:252" ht="15" customHeight="1">
      <c r="A9" s="351" t="s">
        <v>174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5"/>
      <c r="M9" s="20"/>
      <c r="N9" s="3"/>
      <c r="O9" s="3"/>
      <c r="IR9" s="1"/>
    </row>
    <row r="10" spans="1:252" ht="15" customHeight="1">
      <c r="A10" s="352" t="s">
        <v>629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5"/>
      <c r="M10" s="20"/>
      <c r="N10" s="3"/>
      <c r="O10" s="3"/>
      <c r="IR10" s="1"/>
    </row>
    <row r="11" spans="1:15" ht="15" customHeight="1">
      <c r="A11" s="352" t="s">
        <v>625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5"/>
      <c r="M11" s="20"/>
      <c r="N11" s="3"/>
      <c r="O11" s="3"/>
    </row>
    <row r="12" spans="1:15" ht="19.5" customHeight="1">
      <c r="A12" s="80"/>
      <c r="B12" s="80"/>
      <c r="C12" s="80"/>
      <c r="D12" s="83" t="s">
        <v>175</v>
      </c>
      <c r="E12" s="318"/>
      <c r="F12" s="319"/>
      <c r="G12" s="320"/>
      <c r="H12" s="80"/>
      <c r="I12" s="80"/>
      <c r="J12" s="84" t="s">
        <v>610</v>
      </c>
      <c r="K12" s="145"/>
      <c r="M12" s="3"/>
      <c r="N12" s="3"/>
      <c r="O12" s="3"/>
    </row>
    <row r="13" spans="1:15" ht="19.5" customHeight="1">
      <c r="A13" s="80"/>
      <c r="B13" s="80"/>
      <c r="C13" s="80"/>
      <c r="D13" s="88" t="s">
        <v>626</v>
      </c>
      <c r="E13" s="318"/>
      <c r="F13" s="319"/>
      <c r="G13" s="320"/>
      <c r="H13" s="80"/>
      <c r="I13" s="80"/>
      <c r="J13" s="86" t="s">
        <v>151</v>
      </c>
      <c r="K13" s="87">
        <f ca="1">TODAY()</f>
        <v>40499</v>
      </c>
      <c r="M13" s="3"/>
      <c r="N13" s="3"/>
      <c r="O13" s="3"/>
    </row>
    <row r="14" spans="1:15" ht="19.5" customHeight="1">
      <c r="A14" s="80"/>
      <c r="B14" s="80"/>
      <c r="C14" s="80"/>
      <c r="D14" s="316" t="s">
        <v>627</v>
      </c>
      <c r="E14" s="318"/>
      <c r="F14" s="319"/>
      <c r="G14" s="320"/>
      <c r="H14" s="80"/>
      <c r="I14" s="80"/>
      <c r="J14" s="80"/>
      <c r="K14" s="80"/>
      <c r="M14" s="3"/>
      <c r="N14" s="3"/>
      <c r="O14" s="3"/>
    </row>
    <row r="15" spans="1:15" ht="19.5" customHeight="1">
      <c r="A15" s="80"/>
      <c r="B15" s="80"/>
      <c r="C15" s="80"/>
      <c r="D15" s="88" t="s">
        <v>176</v>
      </c>
      <c r="E15" s="318"/>
      <c r="F15" s="319"/>
      <c r="G15" s="320"/>
      <c r="H15" s="93"/>
      <c r="I15" s="92"/>
      <c r="J15" s="80"/>
      <c r="K15" s="80"/>
      <c r="M15" s="3"/>
      <c r="N15" s="3"/>
      <c r="O15" s="3"/>
    </row>
    <row r="16" spans="1:15" ht="19.5" customHeight="1">
      <c r="A16" s="80"/>
      <c r="B16" s="80"/>
      <c r="C16" s="80"/>
      <c r="D16" s="88" t="s">
        <v>150</v>
      </c>
      <c r="E16" s="318"/>
      <c r="F16" s="319"/>
      <c r="G16" s="320"/>
      <c r="H16" s="93"/>
      <c r="I16" s="92"/>
      <c r="J16" s="80"/>
      <c r="K16" s="80"/>
      <c r="M16" s="3"/>
      <c r="N16" s="3"/>
      <c r="O16" s="3"/>
    </row>
    <row r="17" spans="1:15" ht="19.5" customHeight="1">
      <c r="A17" s="80"/>
      <c r="B17" s="80"/>
      <c r="C17" s="80"/>
      <c r="D17" s="88" t="s">
        <v>628</v>
      </c>
      <c r="E17" s="321"/>
      <c r="F17" s="319"/>
      <c r="G17" s="320"/>
      <c r="H17" s="93"/>
      <c r="I17" s="92"/>
      <c r="J17" s="80"/>
      <c r="K17" s="80"/>
      <c r="M17" s="3"/>
      <c r="N17" s="3"/>
      <c r="O17" s="3"/>
    </row>
    <row r="18" spans="1:15" ht="19.5" customHeight="1">
      <c r="A18" s="227"/>
      <c r="B18" s="179"/>
      <c r="C18" s="179"/>
      <c r="D18" s="245"/>
      <c r="E18" s="129"/>
      <c r="F18" s="90"/>
      <c r="G18" s="90"/>
      <c r="H18" s="90"/>
      <c r="I18" s="245"/>
      <c r="J18" s="93"/>
      <c r="K18" s="92"/>
      <c r="M18" s="3"/>
      <c r="N18" s="3"/>
      <c r="O18" s="3"/>
    </row>
    <row r="19" spans="1:15" ht="15.75" customHeight="1">
      <c r="A19" s="353" t="s">
        <v>177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19"/>
      <c r="M19" s="20"/>
      <c r="N19" s="3"/>
      <c r="O19" s="3"/>
    </row>
    <row r="20" spans="1:15" ht="15.75" customHeight="1">
      <c r="A20" s="85"/>
      <c r="B20" s="99" t="s">
        <v>73</v>
      </c>
      <c r="C20" s="80"/>
      <c r="D20" s="80"/>
      <c r="E20" s="80"/>
      <c r="F20" s="80"/>
      <c r="G20" s="81" t="s">
        <v>93</v>
      </c>
      <c r="H20" s="80"/>
      <c r="I20" s="81"/>
      <c r="J20" s="85"/>
      <c r="K20" s="85"/>
      <c r="L20" s="2"/>
      <c r="M20" s="20"/>
      <c r="N20" s="3"/>
      <c r="O20" s="3"/>
    </row>
    <row r="21" spans="1:15" ht="15.75" customHeight="1">
      <c r="A21" s="85"/>
      <c r="B21" s="81" t="s">
        <v>70</v>
      </c>
      <c r="C21" s="85"/>
      <c r="D21" s="85"/>
      <c r="E21" s="85"/>
      <c r="F21" s="80"/>
      <c r="G21" s="81" t="s">
        <v>81</v>
      </c>
      <c r="H21" s="80"/>
      <c r="I21" s="80"/>
      <c r="J21" s="80"/>
      <c r="K21" s="80"/>
      <c r="L21" s="2"/>
      <c r="M21" s="20"/>
      <c r="N21" s="3"/>
      <c r="O21" s="3"/>
    </row>
    <row r="22" spans="1:15" ht="15.75" customHeight="1">
      <c r="A22" s="85"/>
      <c r="B22" s="81" t="s">
        <v>624</v>
      </c>
      <c r="C22" s="85"/>
      <c r="D22" s="85"/>
      <c r="E22" s="85"/>
      <c r="F22" s="80"/>
      <c r="G22" s="81" t="s">
        <v>52</v>
      </c>
      <c r="H22" s="85"/>
      <c r="I22" s="81"/>
      <c r="J22" s="80"/>
      <c r="K22" s="80"/>
      <c r="L22" s="2"/>
      <c r="M22" s="20"/>
      <c r="N22" s="3"/>
      <c r="O22" s="3"/>
    </row>
    <row r="23" spans="1:15" ht="15.75" customHeight="1">
      <c r="A23" s="85"/>
      <c r="B23" s="81" t="s">
        <v>71</v>
      </c>
      <c r="C23" s="85"/>
      <c r="D23" s="85"/>
      <c r="E23" s="85"/>
      <c r="F23" s="80"/>
      <c r="G23" s="81" t="s">
        <v>53</v>
      </c>
      <c r="H23" s="85"/>
      <c r="I23" s="81"/>
      <c r="J23" s="80"/>
      <c r="K23" s="80"/>
      <c r="L23" s="2"/>
      <c r="M23" s="20"/>
      <c r="N23" s="3"/>
      <c r="O23" s="3"/>
    </row>
    <row r="24" spans="1:15" ht="15.75" customHeight="1">
      <c r="A24" s="85"/>
      <c r="B24" s="81" t="s">
        <v>12</v>
      </c>
      <c r="C24" s="85"/>
      <c r="D24" s="85"/>
      <c r="E24" s="85"/>
      <c r="F24" s="80"/>
      <c r="G24" s="81" t="s">
        <v>54</v>
      </c>
      <c r="H24" s="85"/>
      <c r="I24" s="80"/>
      <c r="J24" s="80"/>
      <c r="K24" s="80"/>
      <c r="L24" s="2"/>
      <c r="M24" s="20"/>
      <c r="N24" s="3"/>
      <c r="O24" s="3"/>
    </row>
    <row r="25" spans="1:15" ht="15.75" customHeight="1">
      <c r="A25" s="133"/>
      <c r="B25" s="80"/>
      <c r="C25" s="133"/>
      <c r="D25" s="133"/>
      <c r="E25" s="133"/>
      <c r="F25" s="133"/>
      <c r="G25" s="133"/>
      <c r="H25" s="133"/>
      <c r="I25" s="133"/>
      <c r="J25" s="133"/>
      <c r="K25" s="133"/>
      <c r="L25" s="21"/>
      <c r="M25" s="20"/>
      <c r="N25" s="3"/>
      <c r="O25" s="3"/>
    </row>
    <row r="26" spans="1:15" ht="15.75" customHeight="1">
      <c r="A26" s="355" t="s">
        <v>90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19"/>
      <c r="M26" s="20"/>
      <c r="N26" s="3"/>
      <c r="O26" s="3"/>
    </row>
    <row r="27" spans="1:15" ht="15.75" customHeight="1">
      <c r="A27" s="85"/>
      <c r="B27" s="80"/>
      <c r="C27" s="80"/>
      <c r="D27" s="80"/>
      <c r="E27" s="80"/>
      <c r="F27" s="85"/>
      <c r="G27" s="85"/>
      <c r="H27" s="85"/>
      <c r="I27" s="122"/>
      <c r="J27" s="122"/>
      <c r="K27" s="122"/>
      <c r="L27" s="21"/>
      <c r="M27" s="20"/>
      <c r="N27" s="3"/>
      <c r="O27" s="3"/>
    </row>
    <row r="28" spans="1:15" ht="15.75" customHeight="1">
      <c r="A28" s="80"/>
      <c r="B28" s="81" t="s">
        <v>74</v>
      </c>
      <c r="C28" s="153" t="s">
        <v>87</v>
      </c>
      <c r="D28" s="117" t="s">
        <v>72</v>
      </c>
      <c r="E28" s="204" t="s">
        <v>16</v>
      </c>
      <c r="F28" s="81" t="s">
        <v>42</v>
      </c>
      <c r="G28" s="77" t="s">
        <v>76</v>
      </c>
      <c r="H28" s="24" t="s">
        <v>77</v>
      </c>
      <c r="I28" s="204" t="s">
        <v>633</v>
      </c>
      <c r="J28" s="80"/>
      <c r="K28" s="154"/>
      <c r="L28" s="22"/>
      <c r="M28" s="20"/>
      <c r="N28" s="3"/>
      <c r="O28" s="3"/>
    </row>
    <row r="29" spans="1:15" ht="15.75" customHeight="1">
      <c r="A29" s="80"/>
      <c r="B29" s="80"/>
      <c r="C29" s="80"/>
      <c r="D29" s="80"/>
      <c r="E29" s="80"/>
      <c r="F29" s="81" t="s">
        <v>26</v>
      </c>
      <c r="G29" s="146"/>
      <c r="H29" s="80"/>
      <c r="I29" s="154"/>
      <c r="J29" s="80"/>
      <c r="K29" s="154"/>
      <c r="L29" s="22"/>
      <c r="M29" s="20"/>
      <c r="N29" s="3"/>
      <c r="O29" s="3"/>
    </row>
    <row r="30" spans="1:15" ht="15.75" customHeight="1">
      <c r="A30" s="80"/>
      <c r="B30" s="80"/>
      <c r="C30" s="80"/>
      <c r="D30" s="80"/>
      <c r="E30" s="80"/>
      <c r="F30" s="81" t="s">
        <v>75</v>
      </c>
      <c r="G30" s="80"/>
      <c r="H30" s="80"/>
      <c r="I30" s="154"/>
      <c r="J30" s="80"/>
      <c r="K30" s="154"/>
      <c r="L30" s="22"/>
      <c r="M30" s="20"/>
      <c r="N30" s="3"/>
      <c r="O30" s="3"/>
    </row>
    <row r="31" spans="1:15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154"/>
      <c r="L31" s="22"/>
      <c r="M31" s="20"/>
      <c r="N31" s="3"/>
      <c r="O31" s="3"/>
    </row>
    <row r="32" spans="1:15" ht="15.75" customHeight="1">
      <c r="A32" s="95"/>
      <c r="B32" s="96"/>
      <c r="C32" s="153" t="s">
        <v>178</v>
      </c>
      <c r="D32" s="155">
        <v>6.5E-06</v>
      </c>
      <c r="E32" s="99" t="s">
        <v>634</v>
      </c>
      <c r="F32" s="154"/>
      <c r="G32" s="80"/>
      <c r="H32" s="153" t="s">
        <v>89</v>
      </c>
      <c r="I32" s="327"/>
      <c r="J32" s="159" t="s">
        <v>635</v>
      </c>
      <c r="K32" s="154"/>
      <c r="L32" s="22"/>
      <c r="M32" s="20"/>
      <c r="N32" s="3"/>
      <c r="O32" s="3"/>
    </row>
    <row r="33" spans="1:15" ht="15.75" customHeight="1">
      <c r="A33" s="104" t="s">
        <v>625</v>
      </c>
      <c r="B33" s="103"/>
      <c r="C33" s="80"/>
      <c r="D33" s="80"/>
      <c r="E33" s="80"/>
      <c r="F33" s="80"/>
      <c r="G33" s="80"/>
      <c r="H33" s="80"/>
      <c r="I33" s="80"/>
      <c r="J33" s="80"/>
      <c r="K33" s="154"/>
      <c r="L33" s="22"/>
      <c r="M33" s="20"/>
      <c r="N33" s="3"/>
      <c r="O33" s="23" t="s">
        <v>86</v>
      </c>
    </row>
    <row r="34" spans="1:15" ht="15.75" customHeight="1">
      <c r="A34" s="98" t="s">
        <v>30</v>
      </c>
      <c r="B34" s="89" t="s">
        <v>24</v>
      </c>
      <c r="C34" s="153" t="s">
        <v>88</v>
      </c>
      <c r="D34" s="327"/>
      <c r="E34" s="99" t="s">
        <v>635</v>
      </c>
      <c r="F34" s="80"/>
      <c r="G34" s="153" t="s">
        <v>179</v>
      </c>
      <c r="H34" s="117" t="s">
        <v>31</v>
      </c>
      <c r="I34" s="156">
        <f>+I32-D34</f>
        <v>0</v>
      </c>
      <c r="J34" s="157" t="s">
        <v>635</v>
      </c>
      <c r="K34" s="154"/>
      <c r="L34" s="22"/>
      <c r="M34" s="20"/>
      <c r="N34" s="3"/>
      <c r="O34" s="60" t="e">
        <f>IF(#REF!="E",I34,(1.8*I34))</f>
        <v>#REF!</v>
      </c>
    </row>
    <row r="35" spans="1:15" ht="15.75" customHeight="1">
      <c r="A35" s="105"/>
      <c r="B35" s="106"/>
      <c r="C35" s="80"/>
      <c r="D35" s="158"/>
      <c r="E35" s="159"/>
      <c r="F35" s="160"/>
      <c r="G35" s="160"/>
      <c r="H35" s="161"/>
      <c r="I35" s="162"/>
      <c r="J35" s="162"/>
      <c r="K35" s="154"/>
      <c r="L35" s="22"/>
      <c r="M35" s="20"/>
      <c r="N35" s="3"/>
      <c r="O35" s="3"/>
    </row>
    <row r="36" spans="1:15" ht="15.75" customHeight="1">
      <c r="A36" s="80"/>
      <c r="B36" s="80"/>
      <c r="C36" s="135" t="s">
        <v>66</v>
      </c>
      <c r="D36" s="328"/>
      <c r="E36" s="204" t="s">
        <v>16</v>
      </c>
      <c r="F36" s="160"/>
      <c r="G36" s="80"/>
      <c r="H36" s="135" t="s">
        <v>85</v>
      </c>
      <c r="I36" s="329"/>
      <c r="J36" s="204" t="s">
        <v>633</v>
      </c>
      <c r="K36" s="154"/>
      <c r="L36" s="22"/>
      <c r="M36" s="20"/>
      <c r="N36" s="3"/>
      <c r="O36" s="3"/>
    </row>
    <row r="37" spans="1:15" ht="15.75" customHeight="1">
      <c r="A37" s="80"/>
      <c r="B37" s="80"/>
      <c r="C37" s="80"/>
      <c r="D37" s="80"/>
      <c r="E37" s="80"/>
      <c r="F37" s="80"/>
      <c r="G37" s="80"/>
      <c r="H37" s="80"/>
      <c r="I37" s="80"/>
      <c r="J37" s="85"/>
      <c r="K37" s="85"/>
      <c r="L37" s="2"/>
      <c r="M37" s="20"/>
      <c r="N37" s="3"/>
      <c r="O37" s="3"/>
    </row>
    <row r="38" spans="1:17" ht="15.75" customHeight="1">
      <c r="A38" s="24"/>
      <c r="B38" s="80"/>
      <c r="C38" s="135" t="s">
        <v>637</v>
      </c>
      <c r="D38" s="322"/>
      <c r="E38" s="204" t="s">
        <v>638</v>
      </c>
      <c r="F38" s="80"/>
      <c r="G38" s="80"/>
      <c r="H38" s="135" t="s">
        <v>639</v>
      </c>
      <c r="I38" s="322"/>
      <c r="J38" s="204" t="s">
        <v>17</v>
      </c>
      <c r="K38" s="80"/>
      <c r="L38" s="1"/>
      <c r="M38" s="20"/>
      <c r="N38" s="3"/>
      <c r="O38" s="12">
        <f>IF($D$32*$D$36*$I$34&lt;0,0,$D$32*$D$36*$I$34)</f>
        <v>0</v>
      </c>
      <c r="P38" t="e">
        <f>IF(#REF!="Yes",O38,0)</f>
        <v>#REF!</v>
      </c>
      <c r="Q38" t="e">
        <f>IF($O$34&gt;25,O38,0)</f>
        <v>#REF!</v>
      </c>
    </row>
    <row r="39" spans="1:17" ht="15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21"/>
      <c r="M39" s="20"/>
      <c r="N39" s="3"/>
      <c r="O39" s="12">
        <f>IF($D$32*$D$36*$I$34&lt;0,0,$D$32*$D$36*$I$34)</f>
        <v>0</v>
      </c>
      <c r="P39" t="e">
        <f>IF(#REF!="Yes",O39,0)</f>
        <v>#REF!</v>
      </c>
      <c r="Q39" t="e">
        <f>IF($O$34&gt;25,O39,0)</f>
        <v>#REF!</v>
      </c>
    </row>
    <row r="40" spans="1:17" ht="15.75" customHeight="1">
      <c r="A40" s="80"/>
      <c r="B40" s="137"/>
      <c r="C40" s="137"/>
      <c r="D40" s="137"/>
      <c r="E40" s="115" t="s">
        <v>79</v>
      </c>
      <c r="F40" s="115" t="s">
        <v>80</v>
      </c>
      <c r="G40" s="80"/>
      <c r="H40" s="80"/>
      <c r="I40" s="80"/>
      <c r="J40" s="80"/>
      <c r="K40" s="80"/>
      <c r="L40" s="21"/>
      <c r="M40" s="20"/>
      <c r="N40" s="3"/>
      <c r="O40" s="12">
        <f>IF($D$32*$D$36*$I$34&lt;0,0,$D$32*$D$36*$I$34)</f>
        <v>0</v>
      </c>
      <c r="P40" t="e">
        <f>IF(#REF!="Yes",O40,0)</f>
        <v>#REF!</v>
      </c>
      <c r="Q40" t="e">
        <f>IF($O$34&gt;25,O40,0)</f>
        <v>#REF!</v>
      </c>
    </row>
    <row r="41" spans="1:17" ht="15.75" customHeight="1">
      <c r="A41" s="80"/>
      <c r="B41" s="80"/>
      <c r="C41" s="80"/>
      <c r="D41" s="80"/>
      <c r="E41" s="138" t="s">
        <v>78</v>
      </c>
      <c r="F41" s="139" t="s">
        <v>29</v>
      </c>
      <c r="G41" s="163" t="s">
        <v>180</v>
      </c>
      <c r="H41" s="112" t="s">
        <v>180</v>
      </c>
      <c r="I41" s="80"/>
      <c r="J41" s="80"/>
      <c r="K41" s="80"/>
      <c r="L41" s="21"/>
      <c r="M41" s="20"/>
      <c r="N41" s="3"/>
      <c r="O41" s="12">
        <f>IF($D$32*$D$36*$I$34&lt;0,0,$D$32*$D$36*$I$34)</f>
        <v>0</v>
      </c>
      <c r="P41" t="e">
        <f>IF(#REF!="Yes",O41,0)</f>
        <v>#REF!</v>
      </c>
      <c r="Q41" t="e">
        <f>IF($O$34&gt;25,O41,0)</f>
        <v>#REF!</v>
      </c>
    </row>
    <row r="42" spans="1:15" ht="15.75" customHeight="1">
      <c r="A42" s="80"/>
      <c r="B42" s="80"/>
      <c r="C42" s="115" t="s">
        <v>36</v>
      </c>
      <c r="D42" s="164" t="s">
        <v>37</v>
      </c>
      <c r="E42" s="140" t="s">
        <v>28</v>
      </c>
      <c r="F42" s="140" t="s">
        <v>28</v>
      </c>
      <c r="G42" s="165" t="s">
        <v>26</v>
      </c>
      <c r="H42" s="113" t="s">
        <v>26</v>
      </c>
      <c r="I42" s="80"/>
      <c r="J42" s="80"/>
      <c r="K42" s="80"/>
      <c r="L42" s="21"/>
      <c r="M42" s="20"/>
      <c r="N42" s="3"/>
      <c r="O42" s="3"/>
    </row>
    <row r="43" spans="1:15" ht="19.5" customHeight="1">
      <c r="A43" s="80"/>
      <c r="B43" s="141" t="s">
        <v>640</v>
      </c>
      <c r="C43" s="186" t="s">
        <v>638</v>
      </c>
      <c r="D43" s="271" t="s">
        <v>17</v>
      </c>
      <c r="E43" s="272" t="s">
        <v>16</v>
      </c>
      <c r="F43" s="113" t="s">
        <v>633</v>
      </c>
      <c r="G43" s="167" t="s">
        <v>83</v>
      </c>
      <c r="H43" s="168" t="s">
        <v>84</v>
      </c>
      <c r="I43" s="80"/>
      <c r="J43" s="169"/>
      <c r="K43" s="170"/>
      <c r="L43" s="21"/>
      <c r="M43" s="20"/>
      <c r="N43" s="3"/>
      <c r="O43" s="3"/>
    </row>
    <row r="44" spans="1:15" ht="19.5" customHeight="1">
      <c r="A44" s="80"/>
      <c r="B44" s="116">
        <v>10</v>
      </c>
      <c r="C44" s="143">
        <f>+D38</f>
        <v>0</v>
      </c>
      <c r="D44" s="171">
        <f>+I38</f>
        <v>0</v>
      </c>
      <c r="E44" s="136">
        <f>+D32*D36*I34</f>
        <v>0</v>
      </c>
      <c r="F44" s="144" t="e">
        <f>+(I38*E44*D38)/D36</f>
        <v>#DIV/0!</v>
      </c>
      <c r="G44" s="172" t="e">
        <f>+(F44/$I$36)*100</f>
        <v>#DIV/0!</v>
      </c>
      <c r="H44" s="173" t="e">
        <f>IF(G44&lt;5.000001,"OK","No Good")</f>
        <v>#DIV/0!</v>
      </c>
      <c r="I44" s="80"/>
      <c r="J44" s="174"/>
      <c r="K44" s="122"/>
      <c r="L44" s="21"/>
      <c r="M44" s="20"/>
      <c r="N44" s="3"/>
      <c r="O44" s="3"/>
    </row>
    <row r="45" spans="1:15" ht="19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21"/>
      <c r="M45" s="20"/>
      <c r="N45" s="3"/>
      <c r="O45" s="3"/>
    </row>
    <row r="46" spans="1:15" ht="15.75">
      <c r="A46" s="148" t="s">
        <v>82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21"/>
      <c r="N46" s="3"/>
      <c r="O46" s="3"/>
    </row>
    <row r="47" spans="1:15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21"/>
      <c r="N47" s="3"/>
      <c r="O47" s="3"/>
    </row>
    <row r="48" spans="1:15" ht="12.75">
      <c r="A48" s="91" t="s">
        <v>173</v>
      </c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2"/>
      <c r="N48" s="3"/>
      <c r="O48" s="3"/>
    </row>
    <row r="49" spans="1:15" ht="12.7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N49" s="3"/>
      <c r="O49" s="3"/>
    </row>
    <row r="50" spans="1:15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N50" s="3"/>
      <c r="O50" s="3"/>
    </row>
    <row r="51" spans="1:15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N51" s="3"/>
      <c r="O51" s="3"/>
    </row>
    <row r="52" spans="1:15" ht="12.75">
      <c r="A52" s="85"/>
      <c r="B52" s="85"/>
      <c r="C52" s="85"/>
      <c r="D52" s="85"/>
      <c r="E52" s="85"/>
      <c r="F52" s="121" t="s">
        <v>21</v>
      </c>
      <c r="G52" s="323">
        <f>IF(B5="","",B5)</f>
      </c>
      <c r="H52" s="324"/>
      <c r="I52" s="325"/>
      <c r="J52" s="85"/>
      <c r="K52" s="85"/>
      <c r="N52" s="3"/>
      <c r="O52" s="3"/>
    </row>
    <row r="53" spans="1:15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N53" s="3"/>
      <c r="O53" s="3"/>
    </row>
    <row r="54" spans="14:15" ht="12.75">
      <c r="N54" s="3"/>
      <c r="O54" s="3"/>
    </row>
    <row r="55" spans="14:15" ht="12.75">
      <c r="N55" s="3"/>
      <c r="O55" s="3"/>
    </row>
    <row r="56" spans="14:15" ht="12.75">
      <c r="N56" s="3"/>
      <c r="O56" s="3"/>
    </row>
    <row r="57" spans="14:15" ht="12.75">
      <c r="N57" s="3"/>
      <c r="O57" s="3"/>
    </row>
    <row r="58" spans="14:15" ht="12.75">
      <c r="N58" s="3"/>
      <c r="O58" s="3"/>
    </row>
    <row r="59" spans="14:15" ht="12.75">
      <c r="N59" s="3"/>
      <c r="O59" s="3"/>
    </row>
    <row r="60" spans="14:15" ht="12.75">
      <c r="N60" s="3"/>
      <c r="O60" s="3"/>
    </row>
    <row r="61" spans="14:15" ht="12.75">
      <c r="N61" s="3"/>
      <c r="O61" s="3"/>
    </row>
    <row r="62" spans="14:15" ht="12.75">
      <c r="N62" s="3"/>
      <c r="O62" s="3"/>
    </row>
    <row r="63" spans="14:15" ht="12.75">
      <c r="N63" s="3"/>
      <c r="O63" s="3"/>
    </row>
    <row r="64" spans="14:15" ht="12.75">
      <c r="N64" s="3"/>
      <c r="O64" s="3"/>
    </row>
    <row r="65" spans="14:15" ht="12.75">
      <c r="N65" s="3"/>
      <c r="O65" s="3"/>
    </row>
    <row r="66" spans="14:15" ht="12.75">
      <c r="N66" s="3"/>
      <c r="O66" s="3"/>
    </row>
    <row r="67" spans="14:15" ht="12.75">
      <c r="N67" s="3"/>
      <c r="O67" s="3"/>
    </row>
    <row r="68" spans="14:15" ht="12.75">
      <c r="N68" s="3"/>
      <c r="O68" s="3"/>
    </row>
    <row r="69" spans="14:15" ht="12.75">
      <c r="N69" s="3"/>
      <c r="O69" s="3"/>
    </row>
    <row r="70" spans="14:15" ht="12.75">
      <c r="N70" s="3"/>
      <c r="O70" s="3"/>
    </row>
    <row r="71" spans="14:15" ht="12.75">
      <c r="N71" s="3"/>
      <c r="O71" s="3"/>
    </row>
    <row r="72" spans="14:15" ht="12.75">
      <c r="N72" s="3"/>
      <c r="O72" s="3"/>
    </row>
    <row r="73" spans="14:15" ht="12.75">
      <c r="N73" s="3"/>
      <c r="O73" s="3"/>
    </row>
    <row r="74" spans="14:15" ht="12.75">
      <c r="N74" s="3"/>
      <c r="O74" s="3"/>
    </row>
    <row r="75" spans="14:15" ht="12.75">
      <c r="N75" s="3"/>
      <c r="O75" s="3"/>
    </row>
  </sheetData>
  <sheetProtection sheet="1" objects="1"/>
  <mergeCells count="7">
    <mergeCell ref="A19:K19"/>
    <mergeCell ref="A26:K26"/>
    <mergeCell ref="A1:C1"/>
    <mergeCell ref="A8:K8"/>
    <mergeCell ref="A9:K9"/>
    <mergeCell ref="A10:K10"/>
    <mergeCell ref="A11:K11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Q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421875" style="0" customWidth="1"/>
    <col min="4" max="4" width="14.57421875" style="0" customWidth="1"/>
    <col min="5" max="5" width="11.28125" style="0" customWidth="1"/>
    <col min="6" max="6" width="13.140625" style="0" customWidth="1"/>
    <col min="7" max="7" width="10.421875" style="0" customWidth="1"/>
    <col min="8" max="8" width="13.421875" style="0" customWidth="1"/>
    <col min="9" max="9" width="11.8515625" style="0" customWidth="1"/>
    <col min="10" max="10" width="10.7109375" style="0" customWidth="1"/>
  </cols>
  <sheetData>
    <row r="1" spans="1:251" ht="12.75">
      <c r="A1" s="345" t="s">
        <v>15</v>
      </c>
      <c r="B1" s="346"/>
      <c r="C1" s="346"/>
      <c r="D1" s="101"/>
      <c r="E1" s="101"/>
      <c r="F1" s="101"/>
      <c r="G1" s="101"/>
      <c r="H1" s="101"/>
      <c r="I1" s="101"/>
      <c r="J1" s="101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IQ1" s="9">
        <f>IF(Data!D78="","",Data!D78)</f>
      </c>
    </row>
    <row r="2" spans="1:251" ht="12.75">
      <c r="A2" s="101"/>
      <c r="B2" s="110"/>
      <c r="C2" s="110"/>
      <c r="D2" s="110"/>
      <c r="E2" s="110"/>
      <c r="F2" s="110"/>
      <c r="G2" s="110"/>
      <c r="H2" s="110"/>
      <c r="I2" s="110"/>
      <c r="J2" s="101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IQ2" s="9">
        <f>IF(Data!D79="","",Data!D79)</f>
      </c>
    </row>
    <row r="3" spans="1:251" ht="12.75">
      <c r="A3" s="118"/>
      <c r="B3" s="129"/>
      <c r="C3" s="107"/>
      <c r="D3" s="107"/>
      <c r="E3" s="129"/>
      <c r="F3" s="175"/>
      <c r="G3" s="111"/>
      <c r="H3" s="114"/>
      <c r="I3" s="114"/>
      <c r="J3" s="101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IQ3" s="9">
        <f>IF(Data!D80="","",Data!D80)</f>
      </c>
    </row>
    <row r="4" spans="1:251" ht="12.75">
      <c r="A4" s="118"/>
      <c r="B4" s="129"/>
      <c r="C4" s="107"/>
      <c r="D4" s="107"/>
      <c r="E4" s="129"/>
      <c r="F4" s="175"/>
      <c r="G4" s="111"/>
      <c r="H4" s="114"/>
      <c r="I4" s="114"/>
      <c r="J4" s="101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IQ4" s="9">
        <f>IF(Data!D81="","",Data!D81)</f>
      </c>
    </row>
    <row r="5" spans="1:251" ht="12.75">
      <c r="A5" s="118"/>
      <c r="B5" s="129"/>
      <c r="C5" s="107"/>
      <c r="D5" s="107"/>
      <c r="E5" s="129"/>
      <c r="F5" s="175"/>
      <c r="G5" s="111"/>
      <c r="H5" s="114"/>
      <c r="I5" s="114"/>
      <c r="J5" s="101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IQ5" s="9">
        <f>IF(Data!D82="","",Data!D82)</f>
      </c>
    </row>
    <row r="6" spans="1:251" ht="4.5" customHeigh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8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IQ6" s="9">
        <f>IF(Data!D85="","",Data!D85)</f>
      </c>
    </row>
    <row r="7" spans="1:251" ht="12.75">
      <c r="A7" s="81" t="s">
        <v>631</v>
      </c>
      <c r="B7" s="132"/>
      <c r="C7" s="132"/>
      <c r="D7" s="132"/>
      <c r="E7" s="132"/>
      <c r="F7" s="132"/>
      <c r="G7" s="132"/>
      <c r="H7" s="132"/>
      <c r="I7" s="132"/>
      <c r="J7" s="6" t="s">
        <v>684</v>
      </c>
      <c r="K7" s="132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IQ7" s="9">
        <f>IF(Data!D86="","",Data!D86)</f>
      </c>
    </row>
    <row r="8" spans="1:251" ht="15.75">
      <c r="A8" s="349" t="s">
        <v>170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IQ8" s="9">
        <f>IF(Data!D87="","",Data!D87)</f>
      </c>
    </row>
    <row r="9" spans="1:251" ht="12.75">
      <c r="A9" s="351" t="s">
        <v>174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IQ9" s="9">
        <f>IF(Data!D88="","",Data!D88)</f>
      </c>
    </row>
    <row r="10" spans="1:251" ht="12.75">
      <c r="A10" s="352" t="s">
        <v>629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IQ10" s="9">
        <f>IF(Data!D89="","",Data!D89)</f>
      </c>
    </row>
    <row r="11" spans="1:251" ht="12.75">
      <c r="A11" s="352" t="s">
        <v>631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IQ11" s="9">
        <f>IF(Data!D90="","",Data!D90)</f>
      </c>
    </row>
    <row r="12" spans="1:251" ht="12.75">
      <c r="A12" s="80"/>
      <c r="B12" s="80"/>
      <c r="C12" s="80"/>
      <c r="D12" s="83" t="s">
        <v>175</v>
      </c>
      <c r="E12" s="318"/>
      <c r="F12" s="319"/>
      <c r="G12" s="320"/>
      <c r="H12" s="80"/>
      <c r="I12" s="80"/>
      <c r="J12" s="84" t="s">
        <v>610</v>
      </c>
      <c r="K12" s="145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IQ12" s="9">
        <f>IF(Data!D91="","",Data!D91)</f>
      </c>
    </row>
    <row r="13" spans="1:251" ht="12.75">
      <c r="A13" s="80"/>
      <c r="B13" s="80"/>
      <c r="C13" s="80"/>
      <c r="D13" s="88" t="s">
        <v>626</v>
      </c>
      <c r="E13" s="318"/>
      <c r="F13" s="319"/>
      <c r="G13" s="320"/>
      <c r="H13" s="80"/>
      <c r="I13" s="80"/>
      <c r="J13" s="86" t="s">
        <v>151</v>
      </c>
      <c r="K13" s="87">
        <f ca="1">TODAY()</f>
        <v>40499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IQ13" s="9">
        <f>IF(Data!D92="","",Data!D92)</f>
      </c>
    </row>
    <row r="14" spans="1:251" ht="12.75">
      <c r="A14" s="80"/>
      <c r="B14" s="80"/>
      <c r="C14" s="80"/>
      <c r="D14" s="316" t="s">
        <v>627</v>
      </c>
      <c r="E14" s="318"/>
      <c r="F14" s="319"/>
      <c r="G14" s="32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IQ14" s="9">
        <f>IF(Data!D93="","",Data!D93)</f>
      </c>
    </row>
    <row r="15" spans="1:251" ht="12.75">
      <c r="A15" s="80"/>
      <c r="B15" s="80"/>
      <c r="C15" s="80"/>
      <c r="D15" s="88" t="s">
        <v>176</v>
      </c>
      <c r="E15" s="318"/>
      <c r="F15" s="319"/>
      <c r="G15" s="320"/>
      <c r="H15" s="93"/>
      <c r="I15" s="92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IQ15" s="9">
        <f>IF(Data!D94="","",Data!D94)</f>
      </c>
    </row>
    <row r="16" spans="1:251" ht="12.75">
      <c r="A16" s="80"/>
      <c r="B16" s="80"/>
      <c r="C16" s="80"/>
      <c r="D16" s="88" t="s">
        <v>150</v>
      </c>
      <c r="E16" s="318"/>
      <c r="F16" s="319"/>
      <c r="G16" s="320"/>
      <c r="H16" s="93"/>
      <c r="I16" s="9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IQ16" s="9">
        <f>IF(Data!D95="","",Data!D95)</f>
      </c>
    </row>
    <row r="17" spans="1:251" ht="12.75">
      <c r="A17" s="80"/>
      <c r="B17" s="80"/>
      <c r="C17" s="80"/>
      <c r="D17" s="88" t="s">
        <v>628</v>
      </c>
      <c r="E17" s="321"/>
      <c r="F17" s="319"/>
      <c r="G17" s="320"/>
      <c r="H17" s="93"/>
      <c r="I17" s="9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IQ17" s="9">
        <f>IF(Data!D96="","",Data!D96)</f>
      </c>
    </row>
    <row r="18" spans="1:251" ht="12.75">
      <c r="A18" s="227"/>
      <c r="B18" s="179"/>
      <c r="C18" s="179"/>
      <c r="D18" s="245"/>
      <c r="E18" s="129"/>
      <c r="F18" s="90"/>
      <c r="G18" s="90"/>
      <c r="H18" s="90"/>
      <c r="I18" s="245"/>
      <c r="J18" s="93"/>
      <c r="K18" s="92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IQ18" s="9">
        <f>IF(Data!D97="","",Data!D97)</f>
      </c>
    </row>
    <row r="19" spans="1:251" ht="12.75">
      <c r="A19" s="353" t="s">
        <v>177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IQ19" s="9">
        <f>IF(Data!D103="","",Data!D103)</f>
      </c>
    </row>
    <row r="20" spans="1:251" ht="15.75">
      <c r="A20" s="128" t="s">
        <v>0</v>
      </c>
      <c r="B20" s="80"/>
      <c r="C20" s="80"/>
      <c r="D20" s="80"/>
      <c r="E20" s="85"/>
      <c r="F20" s="80"/>
      <c r="G20" s="81" t="s">
        <v>5</v>
      </c>
      <c r="H20" s="81"/>
      <c r="I20" s="85"/>
      <c r="J20" s="159"/>
      <c r="K20" s="159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IQ20" s="9"/>
    </row>
    <row r="21" spans="1:251" ht="15.75">
      <c r="A21" s="81" t="s">
        <v>49</v>
      </c>
      <c r="B21" s="80"/>
      <c r="C21" s="85"/>
      <c r="D21" s="85"/>
      <c r="E21" s="85"/>
      <c r="F21" s="80"/>
      <c r="G21" s="81" t="s">
        <v>6</v>
      </c>
      <c r="H21" s="81"/>
      <c r="I21" s="80"/>
      <c r="J21" s="159"/>
      <c r="K21" s="159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IQ21" s="9"/>
    </row>
    <row r="22" spans="1:251" ht="15.75">
      <c r="A22" s="81" t="s">
        <v>674</v>
      </c>
      <c r="B22" s="80"/>
      <c r="C22" s="80"/>
      <c r="D22" s="85"/>
      <c r="E22" s="85"/>
      <c r="F22" s="80"/>
      <c r="G22" s="81" t="s">
        <v>678</v>
      </c>
      <c r="H22" s="81"/>
      <c r="I22" s="80"/>
      <c r="J22" s="159"/>
      <c r="K22" s="159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IQ22" s="9"/>
    </row>
    <row r="23" spans="1:251" ht="15.75">
      <c r="A23" s="99" t="s">
        <v>73</v>
      </c>
      <c r="B23" s="81"/>
      <c r="C23" s="85"/>
      <c r="D23" s="85"/>
      <c r="E23" s="85"/>
      <c r="F23" s="80"/>
      <c r="G23" s="81" t="s">
        <v>679</v>
      </c>
      <c r="H23" s="81"/>
      <c r="I23" s="80"/>
      <c r="J23" s="159"/>
      <c r="K23" s="159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IQ23" s="9"/>
    </row>
    <row r="24" spans="1:251" ht="15.75">
      <c r="A24" s="99" t="s">
        <v>1</v>
      </c>
      <c r="B24" s="81"/>
      <c r="C24" s="85"/>
      <c r="D24" s="85"/>
      <c r="E24" s="85"/>
      <c r="F24" s="80"/>
      <c r="G24" s="81" t="s">
        <v>52</v>
      </c>
      <c r="H24" s="81"/>
      <c r="I24" s="159"/>
      <c r="J24" s="159"/>
      <c r="K24" s="159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IQ24" s="9"/>
    </row>
    <row r="25" spans="1:251" ht="15.75">
      <c r="A25" s="99" t="s">
        <v>2</v>
      </c>
      <c r="B25" s="80"/>
      <c r="C25" s="85"/>
      <c r="D25" s="85"/>
      <c r="E25" s="85"/>
      <c r="F25" s="80"/>
      <c r="G25" s="81" t="s">
        <v>81</v>
      </c>
      <c r="H25" s="81"/>
      <c r="I25" s="159"/>
      <c r="J25" s="159"/>
      <c r="K25" s="159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IQ25" s="9"/>
    </row>
    <row r="26" spans="1:251" ht="15.75">
      <c r="A26" s="99" t="s">
        <v>3</v>
      </c>
      <c r="B26" s="81"/>
      <c r="C26" s="80"/>
      <c r="D26" s="85"/>
      <c r="E26" s="85"/>
      <c r="F26" s="80"/>
      <c r="G26" s="81" t="s">
        <v>94</v>
      </c>
      <c r="H26" s="81"/>
      <c r="I26" s="159"/>
      <c r="J26" s="159"/>
      <c r="K26" s="159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IQ26" s="9"/>
    </row>
    <row r="27" spans="1:251" ht="15.75">
      <c r="A27" s="99" t="s">
        <v>4</v>
      </c>
      <c r="B27" s="80"/>
      <c r="C27" s="85"/>
      <c r="D27" s="85"/>
      <c r="E27" s="85"/>
      <c r="F27" s="80"/>
      <c r="G27" s="81" t="s">
        <v>53</v>
      </c>
      <c r="H27" s="80"/>
      <c r="I27" s="81"/>
      <c r="J27" s="85"/>
      <c r="K27" s="159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IQ27" s="9"/>
    </row>
    <row r="28" spans="1:251" ht="12.75">
      <c r="A28" s="80"/>
      <c r="B28" s="80"/>
      <c r="C28" s="80"/>
      <c r="D28" s="85"/>
      <c r="E28" s="80"/>
      <c r="F28" s="80"/>
      <c r="G28" s="81" t="s">
        <v>54</v>
      </c>
      <c r="H28" s="80"/>
      <c r="I28" s="80"/>
      <c r="J28" s="80"/>
      <c r="K28" s="159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IQ28" s="9"/>
    </row>
    <row r="29" spans="1:251" ht="12.75">
      <c r="A29" s="80"/>
      <c r="B29" s="81"/>
      <c r="C29" s="85"/>
      <c r="D29" s="80"/>
      <c r="E29" s="85"/>
      <c r="F29" s="80"/>
      <c r="G29" s="80"/>
      <c r="H29" s="80"/>
      <c r="I29" s="80"/>
      <c r="J29" s="80"/>
      <c r="K29" s="159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IQ29" s="9"/>
    </row>
    <row r="30" spans="1:251" ht="12.75">
      <c r="A30" s="81"/>
      <c r="B30" s="81"/>
      <c r="C30" s="85"/>
      <c r="D30" s="80"/>
      <c r="E30" s="85"/>
      <c r="F30" s="80"/>
      <c r="G30" s="80"/>
      <c r="H30" s="80"/>
      <c r="I30" s="80"/>
      <c r="J30" s="80"/>
      <c r="K30" s="159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IQ30" s="9"/>
    </row>
    <row r="31" spans="1:251" ht="12.75">
      <c r="A31" s="80" t="s">
        <v>153</v>
      </c>
      <c r="B31" s="81"/>
      <c r="C31" s="85"/>
      <c r="D31" s="80"/>
      <c r="E31" s="85"/>
      <c r="F31" s="81"/>
      <c r="G31" s="80"/>
      <c r="H31" s="80"/>
      <c r="I31" s="80"/>
      <c r="J31" s="80"/>
      <c r="K31" s="15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IQ31" s="9"/>
    </row>
    <row r="32" spans="1:251" ht="12.75">
      <c r="A32" s="80"/>
      <c r="B32" s="81"/>
      <c r="C32" s="85"/>
      <c r="D32" s="85"/>
      <c r="E32" s="85"/>
      <c r="F32" s="80"/>
      <c r="G32" s="81"/>
      <c r="H32" s="85"/>
      <c r="I32" s="81"/>
      <c r="J32" s="80"/>
      <c r="K32" s="159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IQ32" s="9"/>
    </row>
    <row r="33" spans="1:251" ht="12.75">
      <c r="A33" s="353" t="s">
        <v>95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IQ33" s="9"/>
    </row>
    <row r="34" spans="1:251" ht="12.75">
      <c r="A34" s="180"/>
      <c r="B34" s="81"/>
      <c r="C34" s="85"/>
      <c r="D34" s="85"/>
      <c r="E34" s="85"/>
      <c r="F34" s="80"/>
      <c r="G34" s="81"/>
      <c r="H34" s="85"/>
      <c r="I34" s="80"/>
      <c r="J34" s="80"/>
      <c r="K34" s="159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IQ34" s="9"/>
    </row>
    <row r="35" spans="1:251" ht="15.75">
      <c r="A35" s="180"/>
      <c r="B35" s="80"/>
      <c r="C35" s="159" t="s">
        <v>96</v>
      </c>
      <c r="D35" s="181" t="s">
        <v>18</v>
      </c>
      <c r="E35" s="182" t="s">
        <v>680</v>
      </c>
      <c r="F35" s="120" t="s">
        <v>16</v>
      </c>
      <c r="G35" s="150" t="s">
        <v>66</v>
      </c>
      <c r="H35" s="328"/>
      <c r="I35" s="120" t="s">
        <v>16</v>
      </c>
      <c r="J35" s="159"/>
      <c r="K35" s="159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IQ35" s="9"/>
    </row>
    <row r="36" spans="1:251" ht="15.75">
      <c r="A36" s="180"/>
      <c r="B36" s="80"/>
      <c r="C36" s="159" t="s">
        <v>78</v>
      </c>
      <c r="D36" s="181"/>
      <c r="E36" s="62" t="s">
        <v>23</v>
      </c>
      <c r="F36" s="159"/>
      <c r="G36" s="80"/>
      <c r="H36" s="277"/>
      <c r="I36" s="159"/>
      <c r="J36" s="159"/>
      <c r="K36" s="15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IQ36" s="9"/>
    </row>
    <row r="37" spans="1:251" ht="14.25">
      <c r="A37" s="180"/>
      <c r="B37" s="80"/>
      <c r="C37" s="80"/>
      <c r="D37" s="80"/>
      <c r="E37" s="80"/>
      <c r="F37" s="115" t="s">
        <v>98</v>
      </c>
      <c r="G37" s="164" t="s">
        <v>622</v>
      </c>
      <c r="H37" s="183"/>
      <c r="I37" s="80"/>
      <c r="J37" s="159"/>
      <c r="K37" s="159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IQ37" s="9"/>
    </row>
    <row r="38" spans="1:251" ht="15.75">
      <c r="A38" s="137"/>
      <c r="B38" s="80"/>
      <c r="C38" s="80"/>
      <c r="D38" s="115" t="s">
        <v>36</v>
      </c>
      <c r="E38" s="164" t="s">
        <v>37</v>
      </c>
      <c r="F38" s="140" t="s">
        <v>97</v>
      </c>
      <c r="G38" s="140" t="s">
        <v>99</v>
      </c>
      <c r="H38" s="278" t="s">
        <v>183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IQ38" s="9">
        <f>IF(Data!D104="","",Data!D104)</f>
      </c>
    </row>
    <row r="39" spans="1:251" ht="14.25">
      <c r="A39" s="80"/>
      <c r="B39" s="80"/>
      <c r="C39" s="141" t="s">
        <v>640</v>
      </c>
      <c r="D39" s="186" t="s">
        <v>638</v>
      </c>
      <c r="E39" s="271" t="s">
        <v>17</v>
      </c>
      <c r="F39" s="113" t="s">
        <v>633</v>
      </c>
      <c r="G39" s="113" t="s">
        <v>633</v>
      </c>
      <c r="H39" s="186" t="s">
        <v>16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IQ39" s="9">
        <f>IF(Data!D105="","",Data!D105)</f>
      </c>
    </row>
    <row r="40" spans="1:251" ht="12.75">
      <c r="A40" s="80"/>
      <c r="B40" s="80"/>
      <c r="C40" s="330"/>
      <c r="D40" s="331"/>
      <c r="E40" s="332"/>
      <c r="F40" s="333"/>
      <c r="G40" s="333"/>
      <c r="H40" s="261" t="e">
        <f>+(F40-G40)*H35/(D40*E40)</f>
        <v>#DIV/0!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IQ40" s="9">
        <f>IF(Data!D106="","",Data!D106)</f>
      </c>
    </row>
    <row r="41" spans="1:251" ht="12.75">
      <c r="A41" s="80"/>
      <c r="B41" s="80"/>
      <c r="C41" s="188"/>
      <c r="D41" s="255"/>
      <c r="E41" s="256"/>
      <c r="F41" s="257"/>
      <c r="G41" s="259"/>
      <c r="H41" s="259"/>
      <c r="I41" s="119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IQ41" s="9">
        <f>IF(Data!D107="","",Data!D107)</f>
      </c>
    </row>
    <row r="42" spans="1:251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IQ42" s="9">
        <f>IF(Data!D110="","",Data!D110)</f>
      </c>
    </row>
    <row r="43" spans="1:28" ht="12.75">
      <c r="A43" s="353" t="s">
        <v>143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ht="12.75">
      <c r="A44" s="80"/>
      <c r="B44" s="110"/>
      <c r="C44" s="110"/>
      <c r="D44" s="110">
        <f>IF(C2="","",C2)</f>
      </c>
      <c r="E44" s="110">
        <f>IF(D2="","",D2)</f>
      </c>
      <c r="F44" s="110"/>
      <c r="G44" s="110"/>
      <c r="H44" s="110"/>
      <c r="I44" s="12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ht="12.75">
      <c r="A45" s="80"/>
      <c r="B45" s="142"/>
      <c r="C45" s="184"/>
      <c r="D45" s="185" t="s">
        <v>146</v>
      </c>
      <c r="E45" s="184"/>
      <c r="F45" s="184"/>
      <c r="G45" s="164" t="s">
        <v>147</v>
      </c>
      <c r="H45" s="185" t="s">
        <v>148</v>
      </c>
      <c r="I45" s="151"/>
      <c r="J45" s="115" t="s">
        <v>147</v>
      </c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ht="14.25">
      <c r="A46" s="80"/>
      <c r="B46" s="115" t="s">
        <v>100</v>
      </c>
      <c r="C46" s="115" t="s">
        <v>79</v>
      </c>
      <c r="D46" s="115" t="s">
        <v>40</v>
      </c>
      <c r="E46" s="115" t="s">
        <v>68</v>
      </c>
      <c r="F46" s="164" t="s">
        <v>101</v>
      </c>
      <c r="G46" s="164" t="s">
        <v>102</v>
      </c>
      <c r="H46" s="190" t="s">
        <v>103</v>
      </c>
      <c r="I46" s="115" t="s">
        <v>104</v>
      </c>
      <c r="J46" s="115" t="s">
        <v>105</v>
      </c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ht="12.75">
      <c r="A47" s="116" t="s">
        <v>640</v>
      </c>
      <c r="B47" s="186" t="s">
        <v>16</v>
      </c>
      <c r="C47" s="186" t="s">
        <v>16</v>
      </c>
      <c r="D47" s="186" t="s">
        <v>16</v>
      </c>
      <c r="E47" s="186" t="s">
        <v>16</v>
      </c>
      <c r="F47" s="186" t="s">
        <v>16</v>
      </c>
      <c r="G47" s="271" t="s">
        <v>16</v>
      </c>
      <c r="H47" s="192" t="s">
        <v>16</v>
      </c>
      <c r="I47" s="186" t="s">
        <v>16</v>
      </c>
      <c r="J47" s="186" t="s">
        <v>16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ht="12.75">
      <c r="A48" s="139">
        <f>+C40</f>
        <v>0</v>
      </c>
      <c r="B48" s="331"/>
      <c r="C48" s="248">
        <f>+Thermal!E44</f>
        <v>0</v>
      </c>
      <c r="D48" s="250" t="e">
        <f>+'Anch Move'!F43</f>
        <v>#DIV/0!</v>
      </c>
      <c r="E48" s="250" t="e">
        <f>+'Self Stress'!F43</f>
        <v>#DIV/0!</v>
      </c>
      <c r="F48" s="334"/>
      <c r="G48" s="273" t="e">
        <f>+B48+C48+D48+E48+F48</f>
        <v>#DIV/0!</v>
      </c>
      <c r="H48" s="335"/>
      <c r="I48" s="334"/>
      <c r="J48" s="261">
        <f>+H48+I48</f>
        <v>0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ht="12.75">
      <c r="A49" s="188"/>
      <c r="B49" s="256"/>
      <c r="C49" s="256"/>
      <c r="D49" s="258"/>
      <c r="E49" s="258"/>
      <c r="F49" s="258"/>
      <c r="G49" s="262"/>
      <c r="H49" s="256"/>
      <c r="I49" s="256"/>
      <c r="J49" s="258"/>
      <c r="K49" s="119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ht="12.75">
      <c r="A51" s="353" t="s">
        <v>106</v>
      </c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ht="15.75">
      <c r="A53" s="80"/>
      <c r="B53" s="80"/>
      <c r="C53" s="77" t="s">
        <v>139</v>
      </c>
      <c r="D53" s="81" t="s">
        <v>144</v>
      </c>
      <c r="E53" s="204" t="s">
        <v>16</v>
      </c>
      <c r="F53" s="135" t="s">
        <v>140</v>
      </c>
      <c r="G53" s="81" t="s">
        <v>145</v>
      </c>
      <c r="H53" s="80"/>
      <c r="I53" s="204" t="s">
        <v>16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ht="14.25">
      <c r="A55" s="80"/>
      <c r="B55" s="80"/>
      <c r="C55" s="109"/>
      <c r="D55" s="164" t="s">
        <v>183</v>
      </c>
      <c r="E55" s="164" t="s">
        <v>102</v>
      </c>
      <c r="F55" s="115" t="s">
        <v>105</v>
      </c>
      <c r="G55" s="115" t="s">
        <v>107</v>
      </c>
      <c r="H55" s="115" t="s">
        <v>100</v>
      </c>
      <c r="I55" s="115" t="s">
        <v>108</v>
      </c>
      <c r="J55" s="80"/>
      <c r="K55" s="80"/>
      <c r="L55" s="80"/>
      <c r="M55" s="80"/>
      <c r="N55" s="80"/>
      <c r="O55" s="80" t="s">
        <v>162</v>
      </c>
      <c r="P55" s="80"/>
      <c r="Q55" s="80"/>
      <c r="R55" s="80"/>
      <c r="S55" s="80"/>
      <c r="T55" s="80"/>
      <c r="U55" s="80"/>
      <c r="V55" s="80" t="s">
        <v>161</v>
      </c>
      <c r="W55" s="80"/>
      <c r="X55" s="80"/>
      <c r="Y55" s="80"/>
      <c r="Z55" s="80"/>
      <c r="AA55" s="80"/>
      <c r="AB55" s="80"/>
    </row>
    <row r="56" spans="1:32" ht="12.75">
      <c r="A56" s="80"/>
      <c r="B56" s="80"/>
      <c r="C56" s="116" t="s">
        <v>640</v>
      </c>
      <c r="D56" s="186" t="s">
        <v>16</v>
      </c>
      <c r="E56" s="186" t="s">
        <v>16</v>
      </c>
      <c r="F56" s="186" t="s">
        <v>16</v>
      </c>
      <c r="G56" s="186" t="s">
        <v>16</v>
      </c>
      <c r="H56" s="186" t="s">
        <v>16</v>
      </c>
      <c r="I56" s="186" t="s">
        <v>16</v>
      </c>
      <c r="J56" s="80"/>
      <c r="K56" s="80"/>
      <c r="L56" s="80"/>
      <c r="M56" s="80"/>
      <c r="N56" s="80"/>
      <c r="O56" s="116">
        <f>+C57</f>
        <v>0</v>
      </c>
      <c r="P56" s="116" t="e">
        <f>IF(G57="","",G57)</f>
        <v>#DIV/0!</v>
      </c>
      <c r="Q56" s="116" t="e">
        <f>IF(P56="","",INT(P56))</f>
        <v>#DIV/0!</v>
      </c>
      <c r="R56" s="187" t="e">
        <f>(P56-INT(P56))</f>
        <v>#DIV/0!</v>
      </c>
      <c r="S56" s="116" t="e">
        <f>IF(P56="","",VLOOKUP(R56,Data!$A$365:$C$395,3,TRUE))</f>
        <v>#DIV/0!</v>
      </c>
      <c r="T56" s="116" t="e">
        <f>IF(((P56-INT(P56))&gt;0.96875),(INT(P56)+1),Q56&amp;" "&amp;S56)</f>
        <v>#DIV/0!</v>
      </c>
      <c r="U56" s="80"/>
      <c r="V56" s="116">
        <f>+C57</f>
        <v>0</v>
      </c>
      <c r="W56" s="136" t="e">
        <f>+I57</f>
        <v>#DIV/0!</v>
      </c>
      <c r="X56" s="116" t="e">
        <f>IF(W56="","",INT(W56))</f>
        <v>#DIV/0!</v>
      </c>
      <c r="Y56" s="187" t="e">
        <f>(W56-INT(W56))</f>
        <v>#DIV/0!</v>
      </c>
      <c r="Z56" s="116" t="e">
        <f>IF(W56="","",VLOOKUP(Y56,Data!$A$365:$C$395,3,TRUE))</f>
        <v>#DIV/0!</v>
      </c>
      <c r="AA56" s="116" t="e">
        <f>IF(((W56-INT(W56))&gt;0.96875),(INT(W56)+1),X56&amp;" "&amp;Z56)</f>
        <v>#DIV/0!</v>
      </c>
      <c r="AB56" s="101"/>
      <c r="AC56" s="4"/>
      <c r="AD56" s="4"/>
      <c r="AE56" s="4"/>
      <c r="AF56" s="4"/>
    </row>
    <row r="57" spans="1:32" ht="12.75">
      <c r="A57" s="80"/>
      <c r="B57" s="80"/>
      <c r="C57" s="139">
        <f>+C40</f>
        <v>0</v>
      </c>
      <c r="D57" s="263" t="e">
        <f>+H40</f>
        <v>#DIV/0!</v>
      </c>
      <c r="E57" s="263" t="e">
        <f>+G48</f>
        <v>#DIV/0!</v>
      </c>
      <c r="F57" s="263">
        <f>+J48</f>
        <v>0</v>
      </c>
      <c r="G57" s="264" t="e">
        <f>+D57+E57+F57</f>
        <v>#DIV/0!</v>
      </c>
      <c r="H57" s="250">
        <f>+B48</f>
        <v>0</v>
      </c>
      <c r="I57" s="261" t="e">
        <f>+G57-H57</f>
        <v>#DIV/0!</v>
      </c>
      <c r="J57" s="80"/>
      <c r="K57" s="80"/>
      <c r="L57" s="80"/>
      <c r="M57" s="80"/>
      <c r="N57" s="80"/>
      <c r="O57" s="116"/>
      <c r="P57" s="116"/>
      <c r="Q57" s="116"/>
      <c r="R57" s="187"/>
      <c r="S57" s="116"/>
      <c r="T57" s="116"/>
      <c r="U57" s="80"/>
      <c r="V57" s="116"/>
      <c r="W57" s="136"/>
      <c r="X57" s="116"/>
      <c r="Y57" s="187"/>
      <c r="Z57" s="116"/>
      <c r="AA57" s="116"/>
      <c r="AB57" s="101"/>
      <c r="AC57" s="45"/>
      <c r="AD57" s="45"/>
      <c r="AE57" s="45"/>
      <c r="AF57" s="45"/>
    </row>
    <row r="58" spans="1:32" ht="12.75">
      <c r="A58" s="80"/>
      <c r="B58" s="80"/>
      <c r="C58" s="188"/>
      <c r="D58" s="258"/>
      <c r="E58" s="258"/>
      <c r="F58" s="258"/>
      <c r="G58" s="262"/>
      <c r="H58" s="258"/>
      <c r="I58" s="262"/>
      <c r="J58" s="80"/>
      <c r="K58" s="80"/>
      <c r="L58" s="80"/>
      <c r="M58" s="80"/>
      <c r="N58" s="80"/>
      <c r="O58" s="116"/>
      <c r="P58" s="116"/>
      <c r="Q58" s="116"/>
      <c r="R58" s="187"/>
      <c r="S58" s="116"/>
      <c r="T58" s="116"/>
      <c r="U58" s="80"/>
      <c r="V58" s="116"/>
      <c r="W58" s="136"/>
      <c r="X58" s="116"/>
      <c r="Y58" s="187"/>
      <c r="Z58" s="116"/>
      <c r="AA58" s="116"/>
      <c r="AB58" s="101"/>
      <c r="AC58" s="4"/>
      <c r="AD58" s="4"/>
      <c r="AE58" s="4"/>
      <c r="AF58" s="4"/>
    </row>
    <row r="59" spans="1:32" ht="12.7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110"/>
      <c r="Z59" s="110"/>
      <c r="AA59" s="110"/>
      <c r="AB59" s="101"/>
      <c r="AC59" s="4"/>
      <c r="AD59" s="4"/>
      <c r="AE59" s="4"/>
      <c r="AF59" s="4"/>
    </row>
    <row r="60" spans="1:28" ht="12.75">
      <c r="A60" s="353" t="s">
        <v>109</v>
      </c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</row>
    <row r="61" spans="1:28" ht="12.75">
      <c r="A61" s="180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80"/>
      <c r="M61" s="80"/>
      <c r="N61" s="80"/>
      <c r="O61" s="80" t="s">
        <v>163</v>
      </c>
      <c r="P61" s="80"/>
      <c r="Q61" s="80"/>
      <c r="R61" s="80"/>
      <c r="S61" s="80"/>
      <c r="T61" s="80"/>
      <c r="U61" s="80"/>
      <c r="V61" s="80"/>
      <c r="W61" s="80" t="s">
        <v>168</v>
      </c>
      <c r="X61" s="80"/>
      <c r="Y61" s="80"/>
      <c r="Z61" s="80"/>
      <c r="AA61" s="80"/>
      <c r="AB61" s="80"/>
    </row>
    <row r="62" spans="1:28" ht="15.75">
      <c r="A62" s="180"/>
      <c r="B62" s="80" t="s">
        <v>117</v>
      </c>
      <c r="C62" s="159"/>
      <c r="D62" s="159"/>
      <c r="E62" s="204" t="s">
        <v>16</v>
      </c>
      <c r="F62" s="80"/>
      <c r="G62" s="80" t="s">
        <v>118</v>
      </c>
      <c r="H62" s="159"/>
      <c r="I62" s="159"/>
      <c r="J62" s="204" t="s">
        <v>16</v>
      </c>
      <c r="K62" s="159"/>
      <c r="L62" s="80"/>
      <c r="M62" s="80"/>
      <c r="N62" s="80" t="s">
        <v>164</v>
      </c>
      <c r="O62" s="116">
        <f>+C57</f>
        <v>0</v>
      </c>
      <c r="P62" s="116" t="e">
        <f>+G57*0.97</f>
        <v>#DIV/0!</v>
      </c>
      <c r="Q62" s="116" t="e">
        <f>IF(P62="","",INT(P62))</f>
        <v>#DIV/0!</v>
      </c>
      <c r="R62" s="187" t="e">
        <f>(P62-INT(P62))</f>
        <v>#DIV/0!</v>
      </c>
      <c r="S62" s="116" t="e">
        <f>IF(P62="","",VLOOKUP(R62,Data!$A$365:$C$395,3,TRUE))</f>
        <v>#DIV/0!</v>
      </c>
      <c r="T62" s="116" t="e">
        <f>IF(((P62-INT(P62))&gt;0.96875),(INT(P62)+1),Q62&amp;" "&amp;S62)</f>
        <v>#DIV/0!</v>
      </c>
      <c r="U62" s="80"/>
      <c r="V62" s="80" t="s">
        <v>164</v>
      </c>
      <c r="W62" s="116">
        <f>+C57</f>
        <v>0</v>
      </c>
      <c r="X62" s="116" t="e">
        <f>+I57*0.97</f>
        <v>#DIV/0!</v>
      </c>
      <c r="Y62" s="116" t="e">
        <f>IF(X62="","",INT(X62))</f>
        <v>#DIV/0!</v>
      </c>
      <c r="Z62" s="187" t="e">
        <f>(X62-INT(X62))</f>
        <v>#DIV/0!</v>
      </c>
      <c r="AA62" s="116" t="e">
        <f>IF(X62="","",VLOOKUP(Z62,Data!$A$365:$C$395,3,TRUE))</f>
        <v>#DIV/0!</v>
      </c>
      <c r="AB62" s="116" t="e">
        <f>IF(((X62-INT(X62))&gt;0.96875),(INT(X62)+1),Y62&amp;" "&amp;AA62)</f>
        <v>#DIV/0!</v>
      </c>
    </row>
    <row r="63" spans="1:28" ht="15.75">
      <c r="A63" s="180"/>
      <c r="B63" s="159" t="s">
        <v>110</v>
      </c>
      <c r="C63" s="159"/>
      <c r="D63" s="159"/>
      <c r="E63" s="204" t="s">
        <v>16</v>
      </c>
      <c r="F63" s="80"/>
      <c r="G63" s="159" t="s">
        <v>111</v>
      </c>
      <c r="H63" s="159"/>
      <c r="I63" s="159"/>
      <c r="J63" s="204" t="s">
        <v>16</v>
      </c>
      <c r="K63" s="159"/>
      <c r="L63" s="80"/>
      <c r="M63" s="80"/>
      <c r="N63" s="80"/>
      <c r="O63" s="116"/>
      <c r="P63" s="116"/>
      <c r="Q63" s="116"/>
      <c r="R63" s="187"/>
      <c r="S63" s="116"/>
      <c r="T63" s="116"/>
      <c r="U63" s="80"/>
      <c r="V63" s="80"/>
      <c r="W63" s="116"/>
      <c r="X63" s="116"/>
      <c r="Y63" s="116"/>
      <c r="Z63" s="187"/>
      <c r="AA63" s="116"/>
      <c r="AB63" s="116"/>
    </row>
    <row r="64" spans="1:28" ht="12.75">
      <c r="A64" s="180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80"/>
      <c r="M64" s="80"/>
      <c r="N64" s="80"/>
      <c r="O64" s="116"/>
      <c r="P64" s="116"/>
      <c r="Q64" s="116"/>
      <c r="R64" s="187"/>
      <c r="S64" s="116"/>
      <c r="T64" s="116"/>
      <c r="U64" s="80"/>
      <c r="V64" s="80"/>
      <c r="W64" s="116"/>
      <c r="X64" s="116"/>
      <c r="Y64" s="116"/>
      <c r="Z64" s="187"/>
      <c r="AA64" s="116"/>
      <c r="AB64" s="116"/>
    </row>
    <row r="65" spans="1:28" ht="12.75">
      <c r="A65" s="138" t="s">
        <v>641</v>
      </c>
      <c r="B65" s="189" t="s">
        <v>13</v>
      </c>
      <c r="C65" s="151"/>
      <c r="D65" s="151"/>
      <c r="E65" s="151"/>
      <c r="F65" s="97"/>
      <c r="G65" s="189" t="s">
        <v>14</v>
      </c>
      <c r="H65" s="151"/>
      <c r="I65" s="151"/>
      <c r="J65" s="151"/>
      <c r="K65" s="97"/>
      <c r="L65" s="80"/>
      <c r="M65" s="80"/>
      <c r="N65" s="80"/>
      <c r="O65" s="116"/>
      <c r="P65" s="116"/>
      <c r="Q65" s="116"/>
      <c r="R65" s="187"/>
      <c r="S65" s="116"/>
      <c r="T65" s="116"/>
      <c r="U65" s="80"/>
      <c r="V65" s="80"/>
      <c r="W65" s="116"/>
      <c r="X65" s="116"/>
      <c r="Y65" s="116"/>
      <c r="Z65" s="187"/>
      <c r="AA65" s="116"/>
      <c r="AB65" s="116"/>
    </row>
    <row r="66" spans="1:28" ht="15.75">
      <c r="A66" s="272" t="s">
        <v>642</v>
      </c>
      <c r="B66" s="190" t="s">
        <v>107</v>
      </c>
      <c r="C66" s="80" t="s">
        <v>116</v>
      </c>
      <c r="D66" s="80"/>
      <c r="E66" s="191" t="s">
        <v>158</v>
      </c>
      <c r="F66" s="80"/>
      <c r="G66" s="192" t="s">
        <v>121</v>
      </c>
      <c r="H66" s="80" t="s">
        <v>155</v>
      </c>
      <c r="I66" s="80"/>
      <c r="J66" s="191" t="s">
        <v>159</v>
      </c>
      <c r="K66" s="96"/>
      <c r="L66" s="80"/>
      <c r="M66" s="80"/>
      <c r="N66" s="80" t="s">
        <v>165</v>
      </c>
      <c r="O66" s="116">
        <f>+C57</f>
        <v>0</v>
      </c>
      <c r="P66" s="116" t="e">
        <f>+G57*1.03</f>
        <v>#DIV/0!</v>
      </c>
      <c r="Q66" s="116" t="e">
        <f>IF(P66="","",INT(P66))</f>
        <v>#DIV/0!</v>
      </c>
      <c r="R66" s="187" t="e">
        <f>(P66-INT(P66))</f>
        <v>#DIV/0!</v>
      </c>
      <c r="S66" s="116" t="e">
        <f>IF(P66="","",VLOOKUP(R66,Data!$A$365:$C$395,3,TRUE))</f>
        <v>#DIV/0!</v>
      </c>
      <c r="T66" s="116" t="e">
        <f>IF(((P66-INT(P66))&gt;0.96875),(INT(P66)+1),Q66&amp;" "&amp;S66)</f>
        <v>#DIV/0!</v>
      </c>
      <c r="U66" s="80"/>
      <c r="V66" s="80" t="s">
        <v>165</v>
      </c>
      <c r="W66" s="116">
        <f>+C57</f>
        <v>0</v>
      </c>
      <c r="X66" s="116" t="e">
        <f>+I57*1.03</f>
        <v>#DIV/0!</v>
      </c>
      <c r="Y66" s="116" t="e">
        <f>IF(X66="","",INT(X66))</f>
        <v>#DIV/0!</v>
      </c>
      <c r="Z66" s="187" t="e">
        <f>(X66-INT(X66))</f>
        <v>#DIV/0!</v>
      </c>
      <c r="AA66" s="116" t="e">
        <f>IF(X66="","",VLOOKUP(Z66,Data!$A$365:$C$395,3,TRUE))</f>
        <v>#DIV/0!</v>
      </c>
      <c r="AB66" s="116" t="e">
        <f>IF(((X66-INT(X66))&gt;0.96875),(INT(X66)+1),Y66&amp;" "&amp;AA66)</f>
        <v>#DIV/0!</v>
      </c>
    </row>
    <row r="67" spans="1:28" ht="15.75">
      <c r="A67" s="272" t="s">
        <v>182</v>
      </c>
      <c r="B67" s="193" t="s">
        <v>154</v>
      </c>
      <c r="C67" s="139" t="s">
        <v>112</v>
      </c>
      <c r="D67" s="194" t="s">
        <v>113</v>
      </c>
      <c r="E67" s="139" t="s">
        <v>114</v>
      </c>
      <c r="F67" s="195" t="s">
        <v>115</v>
      </c>
      <c r="G67" s="196" t="s">
        <v>154</v>
      </c>
      <c r="H67" s="112" t="s">
        <v>119</v>
      </c>
      <c r="I67" s="197" t="s">
        <v>120</v>
      </c>
      <c r="J67" s="139" t="s">
        <v>156</v>
      </c>
      <c r="K67" s="194" t="s">
        <v>157</v>
      </c>
      <c r="L67" s="80"/>
      <c r="M67" s="80"/>
      <c r="N67" s="80"/>
      <c r="O67" s="116"/>
      <c r="P67" s="116"/>
      <c r="Q67" s="116"/>
      <c r="R67" s="187"/>
      <c r="S67" s="116"/>
      <c r="T67" s="116"/>
      <c r="U67" s="80"/>
      <c r="V67" s="80"/>
      <c r="W67" s="116"/>
      <c r="X67" s="116"/>
      <c r="Y67" s="116"/>
      <c r="Z67" s="187"/>
      <c r="AA67" s="116"/>
      <c r="AB67" s="116"/>
    </row>
    <row r="68" spans="1:28" ht="12.75">
      <c r="A68" s="105"/>
      <c r="B68" s="274" t="s">
        <v>16</v>
      </c>
      <c r="C68" s="166" t="s">
        <v>608</v>
      </c>
      <c r="D68" s="166" t="s">
        <v>609</v>
      </c>
      <c r="E68" s="166" t="s">
        <v>608</v>
      </c>
      <c r="F68" s="198" t="s">
        <v>609</v>
      </c>
      <c r="G68" s="274" t="s">
        <v>16</v>
      </c>
      <c r="H68" s="166" t="s">
        <v>608</v>
      </c>
      <c r="I68" s="166" t="s">
        <v>609</v>
      </c>
      <c r="J68" s="166" t="s">
        <v>608</v>
      </c>
      <c r="K68" s="166" t="s">
        <v>609</v>
      </c>
      <c r="L68" s="80"/>
      <c r="M68" s="80"/>
      <c r="N68" s="80"/>
      <c r="O68" s="116"/>
      <c r="P68" s="116"/>
      <c r="Q68" s="116"/>
      <c r="R68" s="187"/>
      <c r="S68" s="116"/>
      <c r="T68" s="116"/>
      <c r="U68" s="80"/>
      <c r="V68" s="80"/>
      <c r="W68" s="116"/>
      <c r="X68" s="116"/>
      <c r="Y68" s="116"/>
      <c r="Z68" s="187"/>
      <c r="AA68" s="116"/>
      <c r="AB68" s="116"/>
    </row>
    <row r="69" spans="1:28" ht="12.75">
      <c r="A69" s="139">
        <f>+C40</f>
        <v>0</v>
      </c>
      <c r="B69" s="265" t="e">
        <f>+T56</f>
        <v>#DIV/0!</v>
      </c>
      <c r="C69" s="266" t="e">
        <f>T62</f>
        <v>#DIV/0!</v>
      </c>
      <c r="D69" s="266" t="e">
        <f>T66</f>
        <v>#DIV/0!</v>
      </c>
      <c r="E69" s="266" t="s">
        <v>655</v>
      </c>
      <c r="F69" s="266" t="s">
        <v>655</v>
      </c>
      <c r="G69" s="265" t="e">
        <f>AA56</f>
        <v>#DIV/0!</v>
      </c>
      <c r="H69" s="266" t="e">
        <f>AB62</f>
        <v>#DIV/0!</v>
      </c>
      <c r="I69" s="266" t="e">
        <f>AB66</f>
        <v>#DIV/0!</v>
      </c>
      <c r="J69" s="266" t="s">
        <v>655</v>
      </c>
      <c r="K69" s="266" t="s">
        <v>655</v>
      </c>
      <c r="L69" s="80"/>
      <c r="M69" s="80"/>
      <c r="N69" s="80"/>
      <c r="O69" s="116"/>
      <c r="P69" s="116"/>
      <c r="Q69" s="116"/>
      <c r="R69" s="187"/>
      <c r="S69" s="116"/>
      <c r="T69" s="116"/>
      <c r="U69" s="80"/>
      <c r="V69" s="80"/>
      <c r="W69" s="116"/>
      <c r="X69" s="116"/>
      <c r="Y69" s="116"/>
      <c r="Z69" s="187"/>
      <c r="AA69" s="116"/>
      <c r="AB69" s="116"/>
    </row>
    <row r="70" spans="1:28" ht="12.75">
      <c r="A70" s="18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80"/>
      <c r="M70" s="80"/>
      <c r="N70" s="80" t="s">
        <v>166</v>
      </c>
      <c r="O70" s="116">
        <f>+C57</f>
        <v>0</v>
      </c>
      <c r="P70" s="116" t="e">
        <f>+G57*0.95</f>
        <v>#DIV/0!</v>
      </c>
      <c r="Q70" s="116" t="e">
        <f>IF(P70="","",INT(P70))</f>
        <v>#DIV/0!</v>
      </c>
      <c r="R70" s="187" t="e">
        <f>(P70-INT(P70))</f>
        <v>#DIV/0!</v>
      </c>
      <c r="S70" s="116" t="e">
        <f>IF(P70="","",VLOOKUP(R70,Data!$A$365:$C$395,3,TRUE))</f>
        <v>#DIV/0!</v>
      </c>
      <c r="T70" s="116" t="e">
        <f>IF(((P70-INT(P70))&gt;0.96875),(INT(P70)+1),Q70&amp;" "&amp;S70)</f>
        <v>#DIV/0!</v>
      </c>
      <c r="U70" s="80"/>
      <c r="V70" s="80" t="s">
        <v>166</v>
      </c>
      <c r="W70" s="116">
        <f>+C57</f>
        <v>0</v>
      </c>
      <c r="X70" s="116" t="e">
        <f>+I57*0.95</f>
        <v>#DIV/0!</v>
      </c>
      <c r="Y70" s="116" t="e">
        <f>IF(X70="","",INT(X70))</f>
        <v>#DIV/0!</v>
      </c>
      <c r="Z70" s="187" t="e">
        <f>(X70-INT(X70))</f>
        <v>#DIV/0!</v>
      </c>
      <c r="AA70" s="116" t="e">
        <f>IF(X70="","",VLOOKUP(Z70,Data!$A$365:$C$395,3,TRUE))</f>
        <v>#DIV/0!</v>
      </c>
      <c r="AB70" s="116" t="e">
        <f>IF(((X70-INT(X70))&gt;0.96875),(INT(X70)+1),Y70&amp;" "&amp;AA70)</f>
        <v>#DIV/0!</v>
      </c>
    </row>
    <row r="71" spans="1:28" ht="12.75">
      <c r="A71" s="11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80"/>
      <c r="M71" s="80"/>
      <c r="N71" s="80"/>
      <c r="O71" s="116"/>
      <c r="P71" s="116"/>
      <c r="Q71" s="116"/>
      <c r="R71" s="187"/>
      <c r="S71" s="116"/>
      <c r="T71" s="116"/>
      <c r="U71" s="80"/>
      <c r="V71" s="80"/>
      <c r="W71" s="116"/>
      <c r="X71" s="116"/>
      <c r="Y71" s="116"/>
      <c r="Z71" s="187"/>
      <c r="AA71" s="116"/>
      <c r="AB71" s="116"/>
    </row>
    <row r="72" spans="1:28" ht="12.75">
      <c r="A72" s="110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80"/>
      <c r="M72" s="80"/>
      <c r="N72" s="80"/>
      <c r="O72" s="116"/>
      <c r="P72" s="116"/>
      <c r="Q72" s="116"/>
      <c r="R72" s="187"/>
      <c r="S72" s="116"/>
      <c r="T72" s="116"/>
      <c r="U72" s="80"/>
      <c r="V72" s="80"/>
      <c r="W72" s="116"/>
      <c r="X72" s="116"/>
      <c r="Y72" s="116"/>
      <c r="Z72" s="187"/>
      <c r="AA72" s="116"/>
      <c r="AB72" s="116"/>
    </row>
    <row r="73" spans="1:28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116"/>
      <c r="P73" s="116"/>
      <c r="Q73" s="116"/>
      <c r="R73" s="187"/>
      <c r="S73" s="116"/>
      <c r="T73" s="116"/>
      <c r="U73" s="80"/>
      <c r="V73" s="80"/>
      <c r="W73" s="116"/>
      <c r="X73" s="116"/>
      <c r="Y73" s="116"/>
      <c r="Z73" s="187"/>
      <c r="AA73" s="116"/>
      <c r="AB73" s="116"/>
    </row>
    <row r="74" spans="1:28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 t="s">
        <v>167</v>
      </c>
      <c r="O74" s="116">
        <f>+C57</f>
        <v>0</v>
      </c>
      <c r="P74" s="116" t="e">
        <f>+G57*1.05</f>
        <v>#DIV/0!</v>
      </c>
      <c r="Q74" s="116" t="e">
        <f>IF(P74="","",INT(P74))</f>
        <v>#DIV/0!</v>
      </c>
      <c r="R74" s="187" t="e">
        <f>(P74-INT(P74))</f>
        <v>#DIV/0!</v>
      </c>
      <c r="S74" s="116" t="e">
        <f>IF(P74="","",VLOOKUP(R74,Data!$A$365:$C$395,3,TRUE))</f>
        <v>#DIV/0!</v>
      </c>
      <c r="T74" s="116" t="e">
        <f>IF(((P74-INT(P74))&gt;0.96875),(INT(P74)+1),Q74&amp;" "&amp;S74)</f>
        <v>#DIV/0!</v>
      </c>
      <c r="U74" s="80"/>
      <c r="V74" s="80" t="s">
        <v>167</v>
      </c>
      <c r="W74" s="116">
        <f>+C57</f>
        <v>0</v>
      </c>
      <c r="X74" s="116" t="e">
        <f>+I57*1.05</f>
        <v>#DIV/0!</v>
      </c>
      <c r="Y74" s="116" t="e">
        <f>IF(X74="","",INT(X74))</f>
        <v>#DIV/0!</v>
      </c>
      <c r="Z74" s="187" t="e">
        <f>(X74-INT(X74))</f>
        <v>#DIV/0!</v>
      </c>
      <c r="AA74" s="116" t="e">
        <f>IF(X74="","",VLOOKUP(Z74,Data!$A$365:$C$395,3,TRUE))</f>
        <v>#DIV/0!</v>
      </c>
      <c r="AB74" s="116" t="e">
        <f>IF(((X74-INT(X74))&gt;0.96875),(INT(X74)+1),Y74&amp;" "&amp;AA74)</f>
        <v>#DIV/0!</v>
      </c>
    </row>
    <row r="75" spans="1:28" ht="12.75">
      <c r="A75" s="181" t="s">
        <v>173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80"/>
      <c r="M75" s="80"/>
      <c r="N75" s="80"/>
      <c r="O75" s="116"/>
      <c r="P75" s="116"/>
      <c r="Q75" s="116"/>
      <c r="R75" s="187"/>
      <c r="S75" s="116"/>
      <c r="T75" s="116"/>
      <c r="U75" s="80"/>
      <c r="V75" s="80"/>
      <c r="W75" s="116"/>
      <c r="X75" s="116"/>
      <c r="Y75" s="116"/>
      <c r="Z75" s="187"/>
      <c r="AA75" s="116"/>
      <c r="AB75" s="116"/>
    </row>
    <row r="76" spans="1:28" ht="12.7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80"/>
      <c r="M76" s="80"/>
      <c r="N76" s="80"/>
      <c r="O76" s="116"/>
      <c r="P76" s="116"/>
      <c r="Q76" s="116"/>
      <c r="R76" s="187"/>
      <c r="S76" s="116"/>
      <c r="T76" s="116"/>
      <c r="U76" s="80"/>
      <c r="V76" s="80"/>
      <c r="W76" s="116"/>
      <c r="X76" s="116"/>
      <c r="Y76" s="116"/>
      <c r="Z76" s="187"/>
      <c r="AA76" s="116"/>
      <c r="AB76" s="116"/>
    </row>
    <row r="77" spans="1:28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80"/>
      <c r="M77" s="80"/>
      <c r="N77" s="80"/>
      <c r="O77" s="116"/>
      <c r="P77" s="116"/>
      <c r="Q77" s="116"/>
      <c r="R77" s="187"/>
      <c r="S77" s="116"/>
      <c r="T77" s="116"/>
      <c r="U77" s="80"/>
      <c r="V77" s="80"/>
      <c r="W77" s="116"/>
      <c r="X77" s="116"/>
      <c r="Y77" s="116"/>
      <c r="Z77" s="187"/>
      <c r="AA77" s="116"/>
      <c r="AB77" s="116"/>
    </row>
    <row r="78" spans="1:28" ht="12.7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199"/>
      <c r="N78" s="80"/>
      <c r="O78" s="108"/>
      <c r="P78" s="200"/>
      <c r="Q78" s="200"/>
      <c r="R78" s="200"/>
      <c r="S78" s="20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ht="12.75">
      <c r="A79" s="80"/>
      <c r="B79" s="80"/>
      <c r="C79" s="80"/>
      <c r="D79" s="80"/>
      <c r="E79" s="80"/>
      <c r="F79" s="201" t="s">
        <v>21</v>
      </c>
      <c r="G79" s="336"/>
      <c r="H79" s="337"/>
      <c r="I79" s="32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ht="12.75">
      <c r="A80" s="202"/>
      <c r="B80" s="202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11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</row>
  </sheetData>
  <sheetProtection sheet="1" objects="1"/>
  <mergeCells count="10">
    <mergeCell ref="A60:K60"/>
    <mergeCell ref="A19:K19"/>
    <mergeCell ref="A33:K33"/>
    <mergeCell ref="A43:K43"/>
    <mergeCell ref="A11:K11"/>
    <mergeCell ref="A51:K51"/>
    <mergeCell ref="A1:C1"/>
    <mergeCell ref="A8:K8"/>
    <mergeCell ref="A9:K9"/>
    <mergeCell ref="A10:K10"/>
  </mergeCells>
  <printOptions horizontalCentered="1"/>
  <pageMargins left="0.5" right="0.5" top="0.5" bottom="0.5" header="0" footer="0"/>
  <pageSetup fitToHeight="1" fitToWidth="1" horizontalDpi="600" verticalDpi="600" orientation="portrait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Q6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13.8515625" style="0" customWidth="1"/>
    <col min="4" max="4" width="15.00390625" style="0" customWidth="1"/>
    <col min="5" max="5" width="11.28125" style="0" customWidth="1"/>
    <col min="6" max="6" width="14.421875" style="0" customWidth="1"/>
    <col min="7" max="7" width="11.7109375" style="0" customWidth="1"/>
    <col min="8" max="8" width="13.421875" style="0" customWidth="1"/>
    <col min="9" max="9" width="12.7109375" style="0" customWidth="1"/>
    <col min="10" max="10" width="11.140625" style="0" customWidth="1"/>
  </cols>
  <sheetData>
    <row r="1" spans="1:251" ht="12.75">
      <c r="A1" s="345" t="s">
        <v>15</v>
      </c>
      <c r="B1" s="346"/>
      <c r="C1" s="346"/>
      <c r="D1" s="101"/>
      <c r="E1" s="101"/>
      <c r="F1" s="101"/>
      <c r="G1" s="101"/>
      <c r="H1" s="101"/>
      <c r="I1" s="101"/>
      <c r="J1" s="101"/>
      <c r="K1" s="108"/>
      <c r="IQ1" s="9">
        <f>IF(Data!D78="","",Data!D78)</f>
      </c>
    </row>
    <row r="2" spans="1:251" ht="12.75">
      <c r="A2" s="101"/>
      <c r="B2" s="110"/>
      <c r="C2" s="110"/>
      <c r="D2" s="110"/>
      <c r="E2" s="110"/>
      <c r="F2" s="110"/>
      <c r="G2" s="110"/>
      <c r="H2" s="110"/>
      <c r="I2" s="110"/>
      <c r="J2" s="101"/>
      <c r="K2" s="108"/>
      <c r="IQ2" s="9">
        <f>IF(Data!D79="","",Data!D79)</f>
      </c>
    </row>
    <row r="3" spans="1:251" ht="12.75">
      <c r="A3" s="118"/>
      <c r="B3" s="129"/>
      <c r="C3" s="107"/>
      <c r="D3" s="107"/>
      <c r="E3" s="129"/>
      <c r="F3" s="175"/>
      <c r="G3" s="111"/>
      <c r="H3" s="114"/>
      <c r="I3" s="114"/>
      <c r="J3" s="101"/>
      <c r="K3" s="108"/>
      <c r="IQ3" s="9">
        <f>IF(Data!D80="","",Data!D80)</f>
      </c>
    </row>
    <row r="4" spans="1:251" ht="12.75">
      <c r="A4" s="118"/>
      <c r="B4" s="129"/>
      <c r="C4" s="107"/>
      <c r="D4" s="107"/>
      <c r="E4" s="129"/>
      <c r="F4" s="175"/>
      <c r="G4" s="111"/>
      <c r="H4" s="114"/>
      <c r="I4" s="114"/>
      <c r="J4" s="101"/>
      <c r="K4" s="108"/>
      <c r="IQ4" s="9">
        <f>IF(Data!D81="","",Data!D81)</f>
      </c>
    </row>
    <row r="5" spans="1:251" ht="12.75">
      <c r="A5" s="118"/>
      <c r="B5" s="129"/>
      <c r="C5" s="107"/>
      <c r="D5" s="107"/>
      <c r="E5" s="129"/>
      <c r="F5" s="175"/>
      <c r="G5" s="111"/>
      <c r="H5" s="114"/>
      <c r="I5" s="114"/>
      <c r="J5" s="101"/>
      <c r="K5" s="108"/>
      <c r="IQ5" s="9">
        <f>IF(Data!D82="","",Data!D82)</f>
      </c>
    </row>
    <row r="6" spans="1:251" ht="4.5" customHeigh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08"/>
      <c r="IQ6" s="9">
        <f>IF(Data!D85="","",Data!D85)</f>
      </c>
    </row>
    <row r="7" spans="1:251" ht="12.75">
      <c r="A7" s="81" t="s">
        <v>632</v>
      </c>
      <c r="B7" s="132"/>
      <c r="C7" s="132"/>
      <c r="D7" s="132"/>
      <c r="E7" s="132"/>
      <c r="F7" s="132"/>
      <c r="G7" s="132"/>
      <c r="H7" s="132"/>
      <c r="I7" s="6" t="s">
        <v>684</v>
      </c>
      <c r="J7" s="132"/>
      <c r="K7" s="134"/>
      <c r="IQ7" s="9">
        <f>IF(Data!D86="","",Data!D86)</f>
      </c>
    </row>
    <row r="8" spans="1:251" ht="15.75">
      <c r="A8" s="349" t="s">
        <v>170</v>
      </c>
      <c r="B8" s="350"/>
      <c r="C8" s="350"/>
      <c r="D8" s="350"/>
      <c r="E8" s="350"/>
      <c r="F8" s="350"/>
      <c r="G8" s="350"/>
      <c r="H8" s="350"/>
      <c r="I8" s="350"/>
      <c r="J8" s="350"/>
      <c r="K8" s="244"/>
      <c r="IQ8" s="9">
        <f>IF(Data!D87="","",Data!D87)</f>
      </c>
    </row>
    <row r="9" spans="1:251" ht="12.75">
      <c r="A9" s="351" t="s">
        <v>174</v>
      </c>
      <c r="B9" s="350"/>
      <c r="C9" s="350"/>
      <c r="D9" s="350"/>
      <c r="E9" s="350"/>
      <c r="F9" s="350"/>
      <c r="G9" s="350"/>
      <c r="H9" s="350"/>
      <c r="I9" s="350"/>
      <c r="J9" s="350"/>
      <c r="K9" s="244"/>
      <c r="IQ9" s="9">
        <f>IF(Data!D88="","",Data!D88)</f>
      </c>
    </row>
    <row r="10" spans="1:251" ht="12.75">
      <c r="A10" s="352" t="s">
        <v>629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244"/>
      <c r="IQ10" s="9">
        <f>IF(Data!D89="","",Data!D89)</f>
      </c>
    </row>
    <row r="11" spans="1:251" ht="12.75">
      <c r="A11" s="352" t="s">
        <v>632</v>
      </c>
      <c r="B11" s="350"/>
      <c r="C11" s="350"/>
      <c r="D11" s="350"/>
      <c r="E11" s="350"/>
      <c r="F11" s="350"/>
      <c r="G11" s="350"/>
      <c r="H11" s="350"/>
      <c r="I11" s="350"/>
      <c r="J11" s="350"/>
      <c r="K11" s="244"/>
      <c r="IQ11" s="9">
        <f>IF(Data!D90="","",Data!D90)</f>
      </c>
    </row>
    <row r="12" spans="1:251" ht="19.5" customHeight="1">
      <c r="A12" s="80"/>
      <c r="B12" s="80"/>
      <c r="C12" s="80"/>
      <c r="D12" s="83" t="s">
        <v>175</v>
      </c>
      <c r="E12" s="318"/>
      <c r="F12" s="319"/>
      <c r="G12" s="320"/>
      <c r="H12" s="80"/>
      <c r="I12" s="84" t="s">
        <v>610</v>
      </c>
      <c r="J12" s="145"/>
      <c r="K12" s="3"/>
      <c r="IQ12" s="9">
        <f>IF(Data!D91="","",Data!D91)</f>
      </c>
    </row>
    <row r="13" spans="1:251" ht="19.5" customHeight="1">
      <c r="A13" s="80"/>
      <c r="B13" s="80"/>
      <c r="C13" s="80"/>
      <c r="D13" s="88" t="s">
        <v>626</v>
      </c>
      <c r="E13" s="318"/>
      <c r="F13" s="319"/>
      <c r="G13" s="320"/>
      <c r="H13" s="80"/>
      <c r="I13" s="86" t="s">
        <v>151</v>
      </c>
      <c r="J13" s="87">
        <f ca="1">TODAY()</f>
        <v>40499</v>
      </c>
      <c r="K13" s="3"/>
      <c r="IQ13" s="9">
        <f>IF(Data!D92="","",Data!D92)</f>
      </c>
    </row>
    <row r="14" spans="1:251" ht="19.5" customHeight="1">
      <c r="A14" s="80"/>
      <c r="B14" s="80"/>
      <c r="C14" s="80"/>
      <c r="D14" s="316" t="s">
        <v>627</v>
      </c>
      <c r="E14" s="318"/>
      <c r="F14" s="319"/>
      <c r="G14" s="320"/>
      <c r="H14" s="80"/>
      <c r="I14" s="80"/>
      <c r="J14" s="80"/>
      <c r="K14" s="3"/>
      <c r="IQ14" s="9">
        <f>IF(Data!D93="","",Data!D93)</f>
      </c>
    </row>
    <row r="15" spans="1:251" ht="19.5" customHeight="1">
      <c r="A15" s="80"/>
      <c r="B15" s="80"/>
      <c r="C15" s="80"/>
      <c r="D15" s="88" t="s">
        <v>176</v>
      </c>
      <c r="E15" s="318"/>
      <c r="F15" s="319"/>
      <c r="G15" s="320"/>
      <c r="H15" s="93"/>
      <c r="I15" s="92"/>
      <c r="J15" s="80"/>
      <c r="K15" s="3"/>
      <c r="IQ15" s="9">
        <f>IF(Data!D94="","",Data!D94)</f>
      </c>
    </row>
    <row r="16" spans="1:251" ht="19.5" customHeight="1">
      <c r="A16" s="80"/>
      <c r="B16" s="80"/>
      <c r="C16" s="80"/>
      <c r="D16" s="88" t="s">
        <v>150</v>
      </c>
      <c r="E16" s="318"/>
      <c r="F16" s="319"/>
      <c r="G16" s="320"/>
      <c r="H16" s="93"/>
      <c r="I16" s="92"/>
      <c r="J16" s="80"/>
      <c r="K16" s="3"/>
      <c r="IQ16" s="9">
        <f>IF(Data!D95="","",Data!D95)</f>
      </c>
    </row>
    <row r="17" spans="1:251" ht="19.5" customHeight="1">
      <c r="A17" s="80"/>
      <c r="B17" s="80"/>
      <c r="C17" s="80"/>
      <c r="D17" s="88" t="s">
        <v>628</v>
      </c>
      <c r="E17" s="321"/>
      <c r="F17" s="319"/>
      <c r="G17" s="320"/>
      <c r="H17" s="93"/>
      <c r="I17" s="92"/>
      <c r="J17" s="80"/>
      <c r="K17" s="3"/>
      <c r="IQ17" s="9">
        <f>IF(Data!D96="","",Data!D96)</f>
      </c>
    </row>
    <row r="18" spans="1:251" ht="19.5" customHeight="1">
      <c r="A18" s="227"/>
      <c r="B18" s="179"/>
      <c r="C18" s="179"/>
      <c r="D18" s="245"/>
      <c r="E18" s="129"/>
      <c r="F18" s="90"/>
      <c r="G18" s="90"/>
      <c r="H18" s="90"/>
      <c r="I18" s="245"/>
      <c r="J18" s="93"/>
      <c r="K18" s="92"/>
      <c r="IQ18" s="9">
        <f>IF(Data!D97="","",Data!D97)</f>
      </c>
    </row>
    <row r="19" spans="1:251" ht="12.75">
      <c r="A19" s="353" t="s">
        <v>177</v>
      </c>
      <c r="B19" s="357"/>
      <c r="C19" s="357"/>
      <c r="D19" s="357"/>
      <c r="E19" s="357"/>
      <c r="F19" s="357"/>
      <c r="G19" s="357"/>
      <c r="H19" s="357"/>
      <c r="I19" s="357"/>
      <c r="J19" s="357"/>
      <c r="K19" s="211"/>
      <c r="IQ19" s="9">
        <f>IF(Data!D103="","",Data!D103)</f>
      </c>
    </row>
    <row r="20" spans="1:251" ht="15.75">
      <c r="A20" s="81" t="s">
        <v>49</v>
      </c>
      <c r="B20" s="80"/>
      <c r="C20" s="80"/>
      <c r="D20" s="80"/>
      <c r="E20" s="85"/>
      <c r="F20" s="81" t="s">
        <v>92</v>
      </c>
      <c r="G20" s="85"/>
      <c r="H20" s="81"/>
      <c r="I20" s="85"/>
      <c r="J20" s="159"/>
      <c r="K20" s="211"/>
      <c r="IQ20" s="9"/>
    </row>
    <row r="21" spans="1:251" ht="15.75">
      <c r="A21" s="81" t="s">
        <v>674</v>
      </c>
      <c r="B21" s="80"/>
      <c r="C21" s="85"/>
      <c r="D21" s="85"/>
      <c r="E21" s="85"/>
      <c r="F21" s="81" t="s">
        <v>676</v>
      </c>
      <c r="G21" s="85"/>
      <c r="H21" s="81"/>
      <c r="I21" s="80"/>
      <c r="J21" s="159"/>
      <c r="K21" s="211"/>
      <c r="IQ21" s="9"/>
    </row>
    <row r="22" spans="1:251" ht="15.75">
      <c r="A22" s="99" t="s">
        <v>73</v>
      </c>
      <c r="B22" s="80"/>
      <c r="C22" s="80"/>
      <c r="D22" s="85"/>
      <c r="E22" s="85"/>
      <c r="F22" s="81" t="s">
        <v>93</v>
      </c>
      <c r="G22" s="85"/>
      <c r="H22" s="81"/>
      <c r="I22" s="80"/>
      <c r="J22" s="159"/>
      <c r="K22" s="211"/>
      <c r="IQ22" s="9"/>
    </row>
    <row r="23" spans="1:251" ht="15.75">
      <c r="A23" s="99" t="s">
        <v>1</v>
      </c>
      <c r="B23" s="81"/>
      <c r="C23" s="85"/>
      <c r="D23" s="85"/>
      <c r="E23" s="85"/>
      <c r="F23" s="24" t="s">
        <v>8</v>
      </c>
      <c r="G23" s="85"/>
      <c r="H23" s="81"/>
      <c r="I23" s="80"/>
      <c r="J23" s="159"/>
      <c r="K23" s="211"/>
      <c r="IQ23" s="9"/>
    </row>
    <row r="24" spans="1:251" ht="15.75">
      <c r="A24" s="81" t="s">
        <v>52</v>
      </c>
      <c r="B24" s="81"/>
      <c r="C24" s="85"/>
      <c r="D24" s="85"/>
      <c r="E24" s="85"/>
      <c r="F24" s="24" t="s">
        <v>9</v>
      </c>
      <c r="G24" s="85"/>
      <c r="H24" s="81"/>
      <c r="I24" s="159"/>
      <c r="J24" s="159"/>
      <c r="K24" s="211"/>
      <c r="IQ24" s="9"/>
    </row>
    <row r="25" spans="1:251" ht="15.75">
      <c r="A25" s="81" t="s">
        <v>54</v>
      </c>
      <c r="B25" s="80"/>
      <c r="C25" s="85"/>
      <c r="D25" s="85"/>
      <c r="E25" s="85"/>
      <c r="F25" s="24" t="s">
        <v>10</v>
      </c>
      <c r="G25" s="85"/>
      <c r="H25" s="81"/>
      <c r="I25" s="159"/>
      <c r="J25" s="159"/>
      <c r="K25" s="211"/>
      <c r="IQ25" s="9"/>
    </row>
    <row r="26" spans="1:251" ht="15.75">
      <c r="A26" s="81" t="s">
        <v>53</v>
      </c>
      <c r="B26" s="81"/>
      <c r="C26" s="80"/>
      <c r="D26" s="85"/>
      <c r="E26" s="85"/>
      <c r="F26" s="81" t="s">
        <v>81</v>
      </c>
      <c r="G26" s="85"/>
      <c r="H26" s="81"/>
      <c r="I26" s="159"/>
      <c r="J26" s="159"/>
      <c r="K26" s="211"/>
      <c r="IQ26" s="9"/>
    </row>
    <row r="27" spans="1:251" ht="15.75">
      <c r="A27" s="81" t="s">
        <v>7</v>
      </c>
      <c r="B27" s="81"/>
      <c r="C27" s="80"/>
      <c r="D27" s="85"/>
      <c r="E27" s="85"/>
      <c r="F27" s="81" t="s">
        <v>149</v>
      </c>
      <c r="G27" s="85"/>
      <c r="H27" s="81"/>
      <c r="I27" s="159"/>
      <c r="J27" s="159"/>
      <c r="K27" s="211"/>
      <c r="IQ27" s="9"/>
    </row>
    <row r="28" spans="1:251" ht="15.75">
      <c r="A28" s="81" t="s">
        <v>681</v>
      </c>
      <c r="B28" s="81"/>
      <c r="C28" s="80"/>
      <c r="D28" s="85"/>
      <c r="E28" s="85"/>
      <c r="F28" s="81"/>
      <c r="G28" s="85"/>
      <c r="H28" s="81"/>
      <c r="I28" s="159"/>
      <c r="J28" s="159"/>
      <c r="K28" s="211"/>
      <c r="IQ28" s="9"/>
    </row>
    <row r="29" spans="1:251" ht="12.75">
      <c r="A29" s="81"/>
      <c r="B29" s="81"/>
      <c r="C29" s="80"/>
      <c r="D29" s="85"/>
      <c r="E29" s="85"/>
      <c r="F29" s="81"/>
      <c r="G29" s="85"/>
      <c r="H29" s="81"/>
      <c r="I29" s="159"/>
      <c r="J29" s="159"/>
      <c r="K29" s="211"/>
      <c r="IQ29" s="9"/>
    </row>
    <row r="30" spans="1:251" ht="12.75">
      <c r="A30" s="81"/>
      <c r="B30" s="81"/>
      <c r="C30" s="80"/>
      <c r="D30" s="85"/>
      <c r="E30" s="85"/>
      <c r="F30" s="81"/>
      <c r="G30" s="85"/>
      <c r="H30" s="81"/>
      <c r="I30" s="159"/>
      <c r="J30" s="159"/>
      <c r="K30" s="211"/>
      <c r="IQ30" s="9"/>
    </row>
    <row r="31" spans="1:251" ht="12.75">
      <c r="A31" s="80"/>
      <c r="B31" s="80"/>
      <c r="C31" s="85"/>
      <c r="D31" s="85"/>
      <c r="E31" s="85"/>
      <c r="F31" s="81"/>
      <c r="G31" s="85"/>
      <c r="H31" s="81"/>
      <c r="I31" s="159"/>
      <c r="J31" s="159"/>
      <c r="K31" s="211"/>
      <c r="IQ31" s="9"/>
    </row>
    <row r="32" spans="1:251" ht="12.75">
      <c r="A32" s="80" t="s">
        <v>153</v>
      </c>
      <c r="B32" s="80"/>
      <c r="C32" s="80"/>
      <c r="D32" s="85"/>
      <c r="E32" s="80"/>
      <c r="F32" s="80"/>
      <c r="G32" s="81"/>
      <c r="H32" s="80"/>
      <c r="I32" s="81"/>
      <c r="J32" s="85"/>
      <c r="K32" s="211"/>
      <c r="IQ32" s="9"/>
    </row>
    <row r="33" spans="1:251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108"/>
      <c r="IQ33" s="9">
        <f>IF(Data!D110="","",Data!D110)</f>
      </c>
    </row>
    <row r="34" spans="1:11" ht="12.75">
      <c r="A34" s="353" t="s">
        <v>122</v>
      </c>
      <c r="B34" s="357"/>
      <c r="C34" s="357"/>
      <c r="D34" s="357"/>
      <c r="E34" s="357"/>
      <c r="F34" s="357"/>
      <c r="G34" s="357"/>
      <c r="H34" s="357"/>
      <c r="I34" s="357"/>
      <c r="J34" s="357"/>
      <c r="K34" s="211"/>
    </row>
    <row r="35" spans="1:11" ht="12.75">
      <c r="A35" s="80"/>
      <c r="B35" s="110"/>
      <c r="C35" s="110"/>
      <c r="D35" s="110">
        <f>IF(C2="","",C2)</f>
      </c>
      <c r="E35" s="110">
        <f>IF(D2="","",D2)</f>
      </c>
      <c r="F35" s="110"/>
      <c r="G35" s="110"/>
      <c r="H35" s="110"/>
      <c r="I35" s="120"/>
      <c r="J35" s="80"/>
      <c r="K35" s="108"/>
    </row>
    <row r="36" spans="1:11" ht="15.75">
      <c r="A36" s="81" t="s">
        <v>32</v>
      </c>
      <c r="B36" s="80"/>
      <c r="C36" s="77" t="s">
        <v>47</v>
      </c>
      <c r="D36" s="24" t="s">
        <v>48</v>
      </c>
      <c r="E36" s="204" t="s">
        <v>633</v>
      </c>
      <c r="F36" s="135" t="s">
        <v>123</v>
      </c>
      <c r="G36" s="80"/>
      <c r="H36" s="77" t="s">
        <v>124</v>
      </c>
      <c r="I36" s="24" t="s">
        <v>125</v>
      </c>
      <c r="J36" s="204" t="s">
        <v>633</v>
      </c>
      <c r="K36" s="108"/>
    </row>
    <row r="37" spans="1:11" ht="15.75">
      <c r="A37" s="81" t="s">
        <v>672</v>
      </c>
      <c r="B37" s="80"/>
      <c r="C37" s="77" t="s">
        <v>59</v>
      </c>
      <c r="D37" s="24" t="s">
        <v>60</v>
      </c>
      <c r="E37" s="204" t="s">
        <v>633</v>
      </c>
      <c r="F37" s="77" t="s">
        <v>126</v>
      </c>
      <c r="G37" s="80"/>
      <c r="H37" s="80"/>
      <c r="I37" s="204" t="s">
        <v>127</v>
      </c>
      <c r="J37" s="80"/>
      <c r="K37" s="108"/>
    </row>
    <row r="38" spans="1:11" ht="15.75">
      <c r="A38" s="81" t="s">
        <v>172</v>
      </c>
      <c r="B38" s="80"/>
      <c r="C38" s="77" t="s">
        <v>76</v>
      </c>
      <c r="D38" s="24" t="s">
        <v>77</v>
      </c>
      <c r="E38" s="204" t="s">
        <v>633</v>
      </c>
      <c r="F38" s="80"/>
      <c r="G38" s="110"/>
      <c r="H38" s="110"/>
      <c r="I38" s="120"/>
      <c r="J38" s="80"/>
      <c r="K38" s="108"/>
    </row>
    <row r="39" spans="1:11" ht="12.75">
      <c r="A39" s="80"/>
      <c r="B39" s="80"/>
      <c r="C39" s="80"/>
      <c r="D39" s="80"/>
      <c r="E39" s="80"/>
      <c r="F39" s="80"/>
      <c r="G39" s="110"/>
      <c r="H39" s="110"/>
      <c r="I39" s="120"/>
      <c r="J39" s="80"/>
      <c r="K39" s="108"/>
    </row>
    <row r="40" spans="1:11" ht="14.25">
      <c r="A40" s="180"/>
      <c r="B40" s="80"/>
      <c r="C40" s="115" t="s">
        <v>41</v>
      </c>
      <c r="D40" s="115" t="s">
        <v>69</v>
      </c>
      <c r="E40" s="115" t="s">
        <v>80</v>
      </c>
      <c r="F40" s="115" t="s">
        <v>128</v>
      </c>
      <c r="G40" s="164" t="s">
        <v>129</v>
      </c>
      <c r="H40" s="115" t="s">
        <v>130</v>
      </c>
      <c r="I40" s="80"/>
      <c r="J40" s="80"/>
      <c r="K40" s="108"/>
    </row>
    <row r="41" spans="1:11" ht="15.75">
      <c r="A41" s="137"/>
      <c r="B41" s="186" t="s">
        <v>640</v>
      </c>
      <c r="C41" s="186" t="s">
        <v>633</v>
      </c>
      <c r="D41" s="186" t="s">
        <v>633</v>
      </c>
      <c r="E41" s="186" t="s">
        <v>633</v>
      </c>
      <c r="F41" s="186" t="s">
        <v>633</v>
      </c>
      <c r="G41" s="186" t="s">
        <v>633</v>
      </c>
      <c r="H41" s="186" t="s">
        <v>633</v>
      </c>
      <c r="I41" s="80"/>
      <c r="J41" s="80"/>
      <c r="K41" s="108"/>
    </row>
    <row r="42" spans="1:11" ht="12.75">
      <c r="A42" s="80"/>
      <c r="B42" s="139">
        <f>+Elongations!C40</f>
        <v>0</v>
      </c>
      <c r="C42" s="260" t="e">
        <f>+'Anch Move'!G43</f>
        <v>#DIV/0!</v>
      </c>
      <c r="D42" s="260" t="e">
        <f>+'Self Stress'!G43</f>
        <v>#DIV/0!</v>
      </c>
      <c r="E42" s="251" t="e">
        <f>+Thermal!F44</f>
        <v>#DIV/0!</v>
      </c>
      <c r="F42" s="251" t="e">
        <f>+Elongations!E40*Elongations!B48*Elongations!D40/Elongations!H35</f>
        <v>#DIV/0!</v>
      </c>
      <c r="G42" s="333"/>
      <c r="H42" s="251" t="e">
        <f>+C42+D42+E42+F42+G42</f>
        <v>#DIV/0!</v>
      </c>
      <c r="I42" s="80"/>
      <c r="J42" s="80"/>
      <c r="K42" s="108"/>
    </row>
    <row r="43" spans="1:11" ht="12.75">
      <c r="A43" s="80"/>
      <c r="B43" s="188"/>
      <c r="C43" s="255"/>
      <c r="D43" s="257"/>
      <c r="E43" s="257"/>
      <c r="F43" s="259"/>
      <c r="G43" s="259"/>
      <c r="H43" s="259"/>
      <c r="I43" s="114"/>
      <c r="J43" s="80"/>
      <c r="K43" s="108"/>
    </row>
    <row r="44" spans="1:11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108"/>
    </row>
    <row r="45" spans="1:11" ht="12.75">
      <c r="A45" s="353" t="s">
        <v>131</v>
      </c>
      <c r="B45" s="357"/>
      <c r="C45" s="357"/>
      <c r="D45" s="357"/>
      <c r="E45" s="357"/>
      <c r="F45" s="357"/>
      <c r="G45" s="357"/>
      <c r="H45" s="357"/>
      <c r="I45" s="357"/>
      <c r="J45" s="357"/>
      <c r="K45" s="211"/>
    </row>
    <row r="46" spans="1:11" ht="12.7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108"/>
    </row>
    <row r="47" spans="1:11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108"/>
    </row>
    <row r="48" spans="1:29" ht="13.5" customHeight="1">
      <c r="A48" s="80"/>
      <c r="B48" s="135" t="s">
        <v>141</v>
      </c>
      <c r="C48" s="81" t="s">
        <v>623</v>
      </c>
      <c r="D48" s="204" t="s">
        <v>633</v>
      </c>
      <c r="E48" s="80"/>
      <c r="F48" s="135"/>
      <c r="G48" s="149"/>
      <c r="H48" s="120"/>
      <c r="I48" s="80"/>
      <c r="J48" s="80"/>
      <c r="K48" s="108"/>
      <c r="N48" s="1"/>
      <c r="O48" s="4"/>
      <c r="P48" s="4"/>
      <c r="Q48" s="4"/>
      <c r="R48" s="52"/>
      <c r="S48" s="4"/>
      <c r="T48" s="4"/>
      <c r="U48" s="1"/>
      <c r="V48" s="1"/>
      <c r="W48" s="4"/>
      <c r="X48" s="4"/>
      <c r="Y48" s="4"/>
      <c r="Z48" s="52"/>
      <c r="AA48" s="4"/>
      <c r="AB48" s="4"/>
      <c r="AC48" s="1"/>
    </row>
    <row r="49" spans="1:19" ht="14.25">
      <c r="A49" s="80"/>
      <c r="B49" s="205"/>
      <c r="C49" s="146"/>
      <c r="D49" s="146"/>
      <c r="E49" s="80"/>
      <c r="F49" s="80"/>
      <c r="G49" s="80"/>
      <c r="H49" s="80"/>
      <c r="I49" s="180"/>
      <c r="J49" s="275"/>
      <c r="K49" s="108"/>
      <c r="M49" s="40"/>
      <c r="O49" s="3"/>
      <c r="P49" s="4"/>
      <c r="Q49" s="4"/>
      <c r="R49" s="4"/>
      <c r="S49" s="4"/>
    </row>
    <row r="50" spans="1:19" ht="14.25">
      <c r="A50" s="80"/>
      <c r="B50" s="80"/>
      <c r="C50" s="80"/>
      <c r="D50" s="80"/>
      <c r="E50" s="146"/>
      <c r="F50" s="80"/>
      <c r="G50" s="115" t="s">
        <v>138</v>
      </c>
      <c r="H50" s="146"/>
      <c r="I50" s="117"/>
      <c r="J50" s="117"/>
      <c r="K50" s="108"/>
      <c r="O50" s="3"/>
      <c r="P50" s="52"/>
      <c r="Q50" s="52"/>
      <c r="R50" s="52"/>
      <c r="S50" s="52"/>
    </row>
    <row r="51" spans="1:19" ht="14.25">
      <c r="A51" s="80"/>
      <c r="B51" s="146"/>
      <c r="C51" s="115" t="s">
        <v>136</v>
      </c>
      <c r="D51" s="115" t="s">
        <v>130</v>
      </c>
      <c r="E51" s="115" t="s">
        <v>137</v>
      </c>
      <c r="F51" s="115" t="s">
        <v>38</v>
      </c>
      <c r="G51" s="112" t="s">
        <v>609</v>
      </c>
      <c r="H51" s="197" t="s">
        <v>609</v>
      </c>
      <c r="I51" s="117"/>
      <c r="J51" s="117"/>
      <c r="K51" s="206"/>
      <c r="O51" s="3"/>
      <c r="P51" s="4"/>
      <c r="Q51" s="4"/>
      <c r="R51" s="4"/>
      <c r="S51" s="4"/>
    </row>
    <row r="52" spans="1:19" ht="12.75">
      <c r="A52" s="80"/>
      <c r="B52" s="146"/>
      <c r="C52" s="112" t="s">
        <v>133</v>
      </c>
      <c r="D52" s="112" t="s">
        <v>142</v>
      </c>
      <c r="E52" s="197" t="s">
        <v>132</v>
      </c>
      <c r="F52" s="197" t="s">
        <v>643</v>
      </c>
      <c r="G52" s="113" t="s">
        <v>134</v>
      </c>
      <c r="H52" s="207" t="s">
        <v>135</v>
      </c>
      <c r="I52" s="62"/>
      <c r="J52" s="62"/>
      <c r="K52" s="206"/>
      <c r="O52" s="1"/>
      <c r="P52" s="4"/>
      <c r="Q52" s="4"/>
      <c r="R52" s="4"/>
      <c r="S52" s="4"/>
    </row>
    <row r="53" spans="1:19" ht="12.75">
      <c r="A53" s="80"/>
      <c r="B53" s="138" t="s">
        <v>640</v>
      </c>
      <c r="C53" s="168" t="s">
        <v>633</v>
      </c>
      <c r="D53" s="168" t="s">
        <v>633</v>
      </c>
      <c r="E53" s="168" t="s">
        <v>633</v>
      </c>
      <c r="F53" s="168" t="s">
        <v>17</v>
      </c>
      <c r="G53" s="168" t="s">
        <v>633</v>
      </c>
      <c r="H53" s="168" t="s">
        <v>160</v>
      </c>
      <c r="I53" s="110"/>
      <c r="J53" s="110"/>
      <c r="K53" s="108"/>
      <c r="O53" s="3"/>
      <c r="P53" s="53"/>
      <c r="Q53" s="53"/>
      <c r="R53" s="53"/>
      <c r="S53" s="53"/>
    </row>
    <row r="54" spans="1:19" ht="12.75">
      <c r="A54" s="80"/>
      <c r="B54" s="139">
        <f>+Elongations!C40</f>
        <v>0</v>
      </c>
      <c r="C54" s="251">
        <f>+Elongations!F40</f>
        <v>0</v>
      </c>
      <c r="D54" s="251" t="e">
        <f>+H42</f>
        <v>#DIV/0!</v>
      </c>
      <c r="E54" s="251" t="e">
        <f>+C54+D54</f>
        <v>#DIV/0!</v>
      </c>
      <c r="F54" s="79"/>
      <c r="G54" s="251">
        <f>+F54*0.8*Elongations!D40</f>
        <v>0</v>
      </c>
      <c r="H54" s="116" t="e">
        <f>+IF(((G54-E54)&lt;0),"Yes","OK")</f>
        <v>#DIV/0!</v>
      </c>
      <c r="I54" s="269"/>
      <c r="J54" s="269"/>
      <c r="K54" s="244"/>
      <c r="O54" s="3"/>
      <c r="P54" s="46"/>
      <c r="Q54" s="46"/>
      <c r="R54" s="46"/>
      <c r="S54" s="46"/>
    </row>
    <row r="55" spans="1:19" ht="12.75">
      <c r="A55" s="80"/>
      <c r="B55" s="188"/>
      <c r="C55" s="255"/>
      <c r="D55" s="259"/>
      <c r="E55" s="259"/>
      <c r="F55" s="259"/>
      <c r="G55" s="259"/>
      <c r="H55" s="110"/>
      <c r="I55" s="269"/>
      <c r="J55" s="269"/>
      <c r="K55" s="108"/>
      <c r="O55" s="3"/>
      <c r="P55" s="52"/>
      <c r="Q55" s="52"/>
      <c r="R55" s="52"/>
      <c r="S55" s="52"/>
    </row>
    <row r="56" spans="1:11" ht="12.7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108"/>
    </row>
    <row r="57" spans="1:11" ht="12.75">
      <c r="A57" s="181" t="s">
        <v>173</v>
      </c>
      <c r="B57" s="41"/>
      <c r="C57" s="41"/>
      <c r="D57" s="41"/>
      <c r="E57" s="41"/>
      <c r="F57" s="41"/>
      <c r="G57" s="41"/>
      <c r="H57" s="41"/>
      <c r="I57" s="41"/>
      <c r="J57" s="41"/>
      <c r="K57" s="276"/>
    </row>
    <row r="58" spans="1:11" ht="12.7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76"/>
    </row>
    <row r="59" spans="1:11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276"/>
    </row>
    <row r="60" spans="1:11" ht="12.75">
      <c r="A60" s="80"/>
      <c r="B60" s="80"/>
      <c r="C60" s="80"/>
      <c r="D60" s="80"/>
      <c r="E60" s="80"/>
      <c r="F60" s="80"/>
      <c r="G60" s="80"/>
      <c r="H60" s="201"/>
      <c r="I60" s="101"/>
      <c r="J60" s="101"/>
      <c r="K60" s="108"/>
    </row>
    <row r="61" spans="1:11" ht="12.75">
      <c r="A61" s="80"/>
      <c r="B61" s="80"/>
      <c r="C61" s="80"/>
      <c r="D61" s="80"/>
      <c r="E61" s="80"/>
      <c r="F61" s="201" t="s">
        <v>21</v>
      </c>
      <c r="G61" s="336"/>
      <c r="H61" s="337"/>
      <c r="I61" s="320"/>
      <c r="J61" s="80"/>
      <c r="K61" s="108"/>
    </row>
    <row r="62" spans="1:11" ht="12.75">
      <c r="A62" s="202"/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0" ht="12.75">
      <c r="A63" s="317"/>
      <c r="B63" s="317"/>
      <c r="C63" s="317"/>
      <c r="D63" s="317"/>
      <c r="E63" s="317"/>
      <c r="F63" s="317"/>
      <c r="G63" s="317"/>
      <c r="H63" s="134"/>
      <c r="I63" s="80"/>
      <c r="J63" s="80"/>
    </row>
    <row r="64" spans="1:10" ht="12.75">
      <c r="A64" s="57"/>
      <c r="B64" s="57"/>
      <c r="C64" s="57"/>
      <c r="D64" s="57"/>
      <c r="E64" s="57"/>
      <c r="F64" s="58"/>
      <c r="G64" s="58"/>
      <c r="H64" s="58"/>
      <c r="I64" s="80"/>
      <c r="J64" s="80"/>
    </row>
  </sheetData>
  <sheetProtection sheet="1" objects="1"/>
  <mergeCells count="8">
    <mergeCell ref="A45:J45"/>
    <mergeCell ref="A1:C1"/>
    <mergeCell ref="A8:J8"/>
    <mergeCell ref="A9:J9"/>
    <mergeCell ref="A10:J10"/>
    <mergeCell ref="A11:J11"/>
    <mergeCell ref="A19:J19"/>
    <mergeCell ref="A34:J34"/>
  </mergeCells>
  <printOptions horizontalCentered="1"/>
  <pageMargins left="0.5" right="0.5" top="0.5" bottom="0.5" header="0" footer="0"/>
  <pageSetup fitToHeight="1" fitToWidth="1"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10.5742187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0"/>
      <c r="Q1" s="10"/>
      <c r="R1" s="7"/>
      <c r="S1" s="7"/>
      <c r="T1" s="7"/>
    </row>
    <row r="2" spans="1:20" ht="12.75">
      <c r="A2" s="345" t="s">
        <v>15</v>
      </c>
      <c r="B2" s="346"/>
      <c r="C2" s="34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"/>
      <c r="Q2" s="10"/>
      <c r="R2" s="7"/>
      <c r="S2" s="7"/>
      <c r="T2" s="7"/>
    </row>
    <row r="3" spans="1:20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/>
      <c r="Q3" s="10"/>
      <c r="R3" s="7"/>
      <c r="S3" s="7"/>
      <c r="T3" s="7"/>
    </row>
    <row r="4" spans="1:20" ht="15.75">
      <c r="A4" s="209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11"/>
      <c r="N4" s="11"/>
      <c r="O4" s="11"/>
      <c r="P4" s="10"/>
      <c r="Q4" s="10"/>
      <c r="R4" s="7"/>
      <c r="S4" s="7"/>
      <c r="T4" s="7"/>
    </row>
    <row r="5" spans="1:20" ht="12.75">
      <c r="A5" s="77"/>
      <c r="B5" s="210"/>
      <c r="C5" s="211"/>
      <c r="D5" s="77"/>
      <c r="E5" s="62"/>
      <c r="F5" s="24"/>
      <c r="G5" s="77"/>
      <c r="H5" s="62"/>
      <c r="I5" s="24"/>
      <c r="J5" s="77"/>
      <c r="K5" s="33"/>
      <c r="L5" s="208"/>
      <c r="M5" s="11"/>
      <c r="N5" s="11"/>
      <c r="O5" s="11"/>
      <c r="P5" s="10"/>
      <c r="Q5" s="10"/>
      <c r="R5" s="7"/>
      <c r="S5" s="7"/>
      <c r="T5" s="7"/>
    </row>
    <row r="6" spans="1:20" ht="4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208"/>
      <c r="O6" s="208"/>
      <c r="P6" s="208"/>
      <c r="Q6" s="208"/>
      <c r="R6" s="7"/>
      <c r="S6" s="7"/>
      <c r="T6" s="7"/>
    </row>
    <row r="7" spans="1:20" ht="24.75" customHeight="1">
      <c r="A7" s="81" t="s">
        <v>656</v>
      </c>
      <c r="B7" s="132"/>
      <c r="C7" s="132"/>
      <c r="D7" s="132"/>
      <c r="E7" s="132"/>
      <c r="F7" s="132"/>
      <c r="G7" s="132"/>
      <c r="H7" s="80"/>
      <c r="I7" s="80"/>
      <c r="J7" s="132"/>
      <c r="K7" s="132"/>
      <c r="L7" s="6" t="s">
        <v>684</v>
      </c>
      <c r="M7" s="212"/>
      <c r="N7" s="64"/>
      <c r="O7" s="42"/>
      <c r="P7" s="13"/>
      <c r="Q7" s="13"/>
      <c r="R7" s="7"/>
      <c r="S7" s="7"/>
      <c r="T7" s="7"/>
    </row>
    <row r="8" spans="1:20" ht="13.5" customHeight="1">
      <c r="A8" s="349" t="s">
        <v>170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11"/>
      <c r="O8" s="5"/>
      <c r="P8" s="5"/>
      <c r="Q8" s="5"/>
      <c r="R8" s="5"/>
      <c r="S8" s="7"/>
      <c r="T8" s="7"/>
    </row>
    <row r="9" spans="1:20" ht="13.5" customHeight="1">
      <c r="A9" s="351" t="s">
        <v>174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11"/>
      <c r="O9" s="5"/>
      <c r="P9" s="5"/>
      <c r="Q9" s="5"/>
      <c r="R9" s="5"/>
      <c r="S9" s="7"/>
      <c r="T9" s="7"/>
    </row>
    <row r="10" spans="1:20" ht="13.5" customHeight="1">
      <c r="A10" s="352" t="s">
        <v>629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11"/>
      <c r="O10" s="5"/>
      <c r="P10" s="5"/>
      <c r="Q10" s="5"/>
      <c r="R10" s="5"/>
      <c r="S10" s="7"/>
      <c r="T10" s="7"/>
    </row>
    <row r="11" spans="1:20" ht="13.5" customHeight="1">
      <c r="A11" s="352" t="s">
        <v>656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11"/>
      <c r="O11" s="5"/>
      <c r="P11" s="5"/>
      <c r="Q11" s="5"/>
      <c r="R11" s="5"/>
      <c r="S11" s="7"/>
      <c r="T11" s="7"/>
    </row>
    <row r="12" spans="1:18" ht="13.5" customHeight="1">
      <c r="A12" s="80"/>
      <c r="B12" s="80"/>
      <c r="C12" s="80"/>
      <c r="D12" s="80"/>
      <c r="E12" s="191"/>
      <c r="F12" s="246" t="s">
        <v>175</v>
      </c>
      <c r="G12" s="318"/>
      <c r="H12" s="319"/>
      <c r="I12" s="320"/>
      <c r="J12" s="80"/>
      <c r="K12" s="80"/>
      <c r="L12" s="84" t="s">
        <v>610</v>
      </c>
      <c r="M12" s="145"/>
      <c r="N12" s="134"/>
      <c r="O12" s="63"/>
      <c r="P12" s="63"/>
      <c r="Q12" s="63"/>
      <c r="R12" s="7"/>
    </row>
    <row r="13" spans="1:18" ht="13.5" customHeight="1">
      <c r="A13" s="80"/>
      <c r="B13" s="80"/>
      <c r="C13" s="80"/>
      <c r="D13" s="80"/>
      <c r="E13" s="191"/>
      <c r="F13" s="247" t="s">
        <v>626</v>
      </c>
      <c r="G13" s="318"/>
      <c r="H13" s="319"/>
      <c r="I13" s="320"/>
      <c r="J13" s="80"/>
      <c r="K13" s="80"/>
      <c r="L13" s="86" t="s">
        <v>151</v>
      </c>
      <c r="M13" s="87">
        <f ca="1">TODAY()</f>
        <v>40499</v>
      </c>
      <c r="N13" s="134"/>
      <c r="O13" s="63"/>
      <c r="P13" s="63"/>
      <c r="Q13" s="63"/>
      <c r="R13" s="7"/>
    </row>
    <row r="14" spans="1:18" ht="13.5" customHeight="1">
      <c r="A14" s="80"/>
      <c r="B14" s="80"/>
      <c r="C14" s="80"/>
      <c r="D14" s="80"/>
      <c r="E14" s="191"/>
      <c r="F14" s="247" t="s">
        <v>627</v>
      </c>
      <c r="G14" s="318"/>
      <c r="H14" s="319"/>
      <c r="I14" s="320"/>
      <c r="J14" s="80"/>
      <c r="K14" s="80"/>
      <c r="L14" s="80"/>
      <c r="M14" s="80"/>
      <c r="N14" s="92"/>
      <c r="O14" s="63"/>
      <c r="P14" s="63"/>
      <c r="Q14" s="63"/>
      <c r="R14" s="7"/>
    </row>
    <row r="15" spans="1:18" ht="13.5" customHeight="1">
      <c r="A15" s="80"/>
      <c r="B15" s="80"/>
      <c r="C15" s="80"/>
      <c r="D15" s="80"/>
      <c r="E15" s="191"/>
      <c r="F15" s="247" t="s">
        <v>176</v>
      </c>
      <c r="G15" s="318"/>
      <c r="H15" s="319"/>
      <c r="I15" s="320"/>
      <c r="J15" s="80"/>
      <c r="K15" s="92"/>
      <c r="L15" s="80"/>
      <c r="M15" s="80"/>
      <c r="N15" s="92"/>
      <c r="O15" s="63"/>
      <c r="P15" s="63"/>
      <c r="Q15" s="63"/>
      <c r="R15" s="7"/>
    </row>
    <row r="16" spans="1:15" ht="13.5" customHeight="1">
      <c r="A16" s="80"/>
      <c r="B16" s="80"/>
      <c r="C16" s="80"/>
      <c r="D16" s="80"/>
      <c r="E16" s="191"/>
      <c r="F16" s="247" t="s">
        <v>150</v>
      </c>
      <c r="G16" s="318"/>
      <c r="H16" s="319"/>
      <c r="I16" s="320"/>
      <c r="J16" s="80"/>
      <c r="K16" s="92"/>
      <c r="L16" s="80"/>
      <c r="M16" s="80"/>
      <c r="N16" s="92"/>
      <c r="O16" s="108"/>
    </row>
    <row r="17" spans="1:15" ht="13.5" customHeight="1">
      <c r="A17" s="80"/>
      <c r="B17" s="80"/>
      <c r="C17" s="80"/>
      <c r="D17" s="80"/>
      <c r="E17" s="191"/>
      <c r="F17" s="247" t="s">
        <v>628</v>
      </c>
      <c r="G17" s="321"/>
      <c r="H17" s="319"/>
      <c r="I17" s="320"/>
      <c r="J17" s="80"/>
      <c r="K17" s="92"/>
      <c r="L17" s="80"/>
      <c r="M17" s="80"/>
      <c r="N17" s="92"/>
      <c r="O17" s="108"/>
    </row>
    <row r="18" spans="1:15" ht="13.5" customHeight="1">
      <c r="A18" s="108"/>
      <c r="B18" s="108"/>
      <c r="C18" s="108"/>
      <c r="D18" s="227"/>
      <c r="E18" s="179"/>
      <c r="F18" s="179"/>
      <c r="G18" s="245"/>
      <c r="H18" s="129"/>
      <c r="I18" s="90"/>
      <c r="J18" s="90"/>
      <c r="K18" s="90"/>
      <c r="L18" s="245"/>
      <c r="M18" s="93"/>
      <c r="N18" s="92"/>
      <c r="O18" s="108"/>
    </row>
    <row r="19" spans="1:20" ht="13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S19" s="7"/>
      <c r="T19" s="7"/>
    </row>
    <row r="20" spans="1:20" ht="19.5" customHeight="1">
      <c r="A20" s="28"/>
      <c r="B20" s="30"/>
      <c r="C20" s="27" t="s">
        <v>619</v>
      </c>
      <c r="D20" s="74">
        <f>IF(B5="","",B5)</f>
      </c>
      <c r="E20" s="213"/>
      <c r="F20" s="27" t="s">
        <v>620</v>
      </c>
      <c r="G20" s="76"/>
      <c r="H20" s="28"/>
      <c r="I20" s="27" t="s">
        <v>621</v>
      </c>
      <c r="J20" s="75">
        <f>IF(H5="","",H5)</f>
      </c>
      <c r="K20" s="28"/>
      <c r="L20" s="63"/>
      <c r="M20" s="42"/>
      <c r="N20" s="28"/>
      <c r="O20" s="28"/>
      <c r="P20" s="28"/>
      <c r="Q20" s="28"/>
      <c r="R20" s="7"/>
      <c r="S20" s="7"/>
      <c r="T20" s="7"/>
    </row>
    <row r="21" spans="1:20" ht="19.5" customHeight="1">
      <c r="A21" s="28"/>
      <c r="B21" s="30"/>
      <c r="C21" s="27"/>
      <c r="D21" s="29" t="s">
        <v>612</v>
      </c>
      <c r="E21" s="213"/>
      <c r="F21" s="80"/>
      <c r="G21" s="80"/>
      <c r="H21" s="28"/>
      <c r="I21" s="28"/>
      <c r="J21" s="28"/>
      <c r="K21" s="28"/>
      <c r="L21" s="28"/>
      <c r="M21" s="28"/>
      <c r="N21" s="28"/>
      <c r="O21" s="63"/>
      <c r="P21" s="63"/>
      <c r="Q21" s="63"/>
      <c r="R21" s="7"/>
      <c r="S21" s="7"/>
      <c r="T21" s="7"/>
    </row>
    <row r="22" spans="1:20" ht="19.5" customHeight="1">
      <c r="A22" s="28"/>
      <c r="B22" s="30"/>
      <c r="C22" s="27" t="s">
        <v>20</v>
      </c>
      <c r="D22" s="338"/>
      <c r="E22" s="339"/>
      <c r="F22" s="73"/>
      <c r="G22" s="80"/>
      <c r="H22" s="80"/>
      <c r="I22" s="27"/>
      <c r="J22" s="65"/>
      <c r="K22" s="63"/>
      <c r="L22" s="28"/>
      <c r="M22" s="28"/>
      <c r="N22" s="28"/>
      <c r="O22" s="64"/>
      <c r="P22" s="63"/>
      <c r="Q22" s="63"/>
      <c r="R22" s="7"/>
      <c r="S22" s="7"/>
      <c r="T22" s="7"/>
    </row>
    <row r="23" spans="1:20" ht="19.5" customHeight="1">
      <c r="A23" s="28"/>
      <c r="B23" s="30"/>
      <c r="C23" s="28"/>
      <c r="D23" s="279"/>
      <c r="E23" s="279"/>
      <c r="F23" s="63"/>
      <c r="G23" s="63"/>
      <c r="H23" s="63"/>
      <c r="I23" s="63"/>
      <c r="J23" s="63"/>
      <c r="K23" s="80"/>
      <c r="L23" s="101"/>
      <c r="M23" s="101"/>
      <c r="N23" s="101"/>
      <c r="O23" s="64"/>
      <c r="P23" s="63"/>
      <c r="Q23" s="63"/>
      <c r="R23" s="7"/>
      <c r="S23" s="7"/>
      <c r="T23" s="7"/>
    </row>
    <row r="24" spans="1:20" ht="19.5" customHeight="1">
      <c r="A24" s="28"/>
      <c r="B24" s="80"/>
      <c r="C24" s="280" t="s">
        <v>641</v>
      </c>
      <c r="D24" s="309" t="s">
        <v>652</v>
      </c>
      <c r="E24" s="282"/>
      <c r="F24" s="282"/>
      <c r="G24" s="281" t="s">
        <v>653</v>
      </c>
      <c r="H24" s="282"/>
      <c r="I24" s="282"/>
      <c r="J24" s="297"/>
      <c r="K24" s="80"/>
      <c r="L24" s="80"/>
      <c r="M24" s="80"/>
      <c r="N24" s="283"/>
      <c r="O24" s="64"/>
      <c r="P24" s="63"/>
      <c r="Q24" s="63"/>
      <c r="R24" s="7"/>
      <c r="S24" s="7"/>
      <c r="T24" s="7"/>
    </row>
    <row r="25" spans="1:20" ht="19.5" customHeight="1">
      <c r="A25" s="27"/>
      <c r="B25" s="80"/>
      <c r="C25" s="284" t="s">
        <v>642</v>
      </c>
      <c r="D25" s="310" t="s">
        <v>646</v>
      </c>
      <c r="E25" s="202" t="s">
        <v>116</v>
      </c>
      <c r="F25" s="202"/>
      <c r="G25" s="285" t="s">
        <v>647</v>
      </c>
      <c r="H25" s="202" t="s">
        <v>155</v>
      </c>
      <c r="I25" s="202"/>
      <c r="J25" s="297"/>
      <c r="K25" s="80"/>
      <c r="L25" s="80"/>
      <c r="M25" s="80"/>
      <c r="N25" s="228"/>
      <c r="O25" s="64"/>
      <c r="P25" s="63"/>
      <c r="Q25" s="63"/>
      <c r="R25" s="7"/>
      <c r="S25" s="7"/>
      <c r="T25" s="7"/>
    </row>
    <row r="26" spans="1:20" ht="19.5" customHeight="1">
      <c r="A26" s="27"/>
      <c r="B26" s="80"/>
      <c r="C26" s="284" t="s">
        <v>182</v>
      </c>
      <c r="D26" s="286" t="s">
        <v>154</v>
      </c>
      <c r="E26" s="286" t="s">
        <v>648</v>
      </c>
      <c r="F26" s="287" t="s">
        <v>649</v>
      </c>
      <c r="G26" s="288" t="s">
        <v>154</v>
      </c>
      <c r="H26" s="286" t="s">
        <v>650</v>
      </c>
      <c r="I26" s="295" t="s">
        <v>651</v>
      </c>
      <c r="J26" s="298"/>
      <c r="K26" s="197" t="s">
        <v>154</v>
      </c>
      <c r="L26" s="80"/>
      <c r="M26" s="80"/>
      <c r="N26" s="228"/>
      <c r="O26" s="64"/>
      <c r="P26" s="63"/>
      <c r="Q26" s="63"/>
      <c r="R26" s="7"/>
      <c r="S26" s="7"/>
      <c r="T26" s="7"/>
    </row>
    <row r="27" spans="1:20" ht="19.5" customHeight="1">
      <c r="A27" s="27"/>
      <c r="B27" s="80"/>
      <c r="C27" s="289"/>
      <c r="D27" s="291" t="s">
        <v>16</v>
      </c>
      <c r="E27" s="291" t="s">
        <v>608</v>
      </c>
      <c r="F27" s="294" t="s">
        <v>609</v>
      </c>
      <c r="G27" s="290" t="s">
        <v>16</v>
      </c>
      <c r="H27" s="291" t="s">
        <v>608</v>
      </c>
      <c r="I27" s="294" t="s">
        <v>609</v>
      </c>
      <c r="J27" s="284"/>
      <c r="K27" s="166" t="s">
        <v>670</v>
      </c>
      <c r="L27" s="80"/>
      <c r="M27" s="80"/>
      <c r="N27" s="228"/>
      <c r="O27" s="64"/>
      <c r="P27" s="63"/>
      <c r="Q27" s="63"/>
      <c r="R27" s="7"/>
      <c r="S27" s="7"/>
      <c r="T27" s="7"/>
    </row>
    <row r="28" spans="1:20" ht="19.5" customHeight="1">
      <c r="A28" s="27"/>
      <c r="B28" s="80"/>
      <c r="C28" s="293">
        <f>+Elongations!A69</f>
        <v>0</v>
      </c>
      <c r="D28" s="310" t="e">
        <f>+Elongations!B69</f>
        <v>#DIV/0!</v>
      </c>
      <c r="E28" s="310" t="e">
        <f>+Elongations!C69</f>
        <v>#DIV/0!</v>
      </c>
      <c r="F28" s="313" t="e">
        <f>+Elongations!D69</f>
        <v>#DIV/0!</v>
      </c>
      <c r="G28" s="314" t="e">
        <f>+Elongations!G69</f>
        <v>#DIV/0!</v>
      </c>
      <c r="H28" s="310" t="e">
        <f>+Elongations!H69</f>
        <v>#DIV/0!</v>
      </c>
      <c r="I28" s="313" t="e">
        <f>+Elongations!I69</f>
        <v>#DIV/0!</v>
      </c>
      <c r="J28" s="284"/>
      <c r="K28" s="315" t="e">
        <f>+Forces!E54</f>
        <v>#DIV/0!</v>
      </c>
      <c r="L28" s="80"/>
      <c r="M28" s="80"/>
      <c r="N28" s="292"/>
      <c r="O28" s="64"/>
      <c r="P28" s="63"/>
      <c r="Q28" s="63"/>
      <c r="R28" s="7"/>
      <c r="S28" s="7"/>
      <c r="T28" s="7"/>
    </row>
    <row r="29" spans="1:20" ht="19.5" customHeight="1">
      <c r="A29" s="27"/>
      <c r="B29" s="80"/>
      <c r="C29" s="80"/>
      <c r="D29" s="296"/>
      <c r="E29" s="296"/>
      <c r="F29" s="296"/>
      <c r="G29" s="296"/>
      <c r="H29" s="296"/>
      <c r="I29" s="296"/>
      <c r="J29" s="296"/>
      <c r="K29" s="296"/>
      <c r="L29" s="80"/>
      <c r="M29" s="80"/>
      <c r="N29" s="292"/>
      <c r="O29" s="64"/>
      <c r="P29" s="63"/>
      <c r="Q29" s="63"/>
      <c r="R29" s="7"/>
      <c r="S29" s="7"/>
      <c r="T29" s="7"/>
    </row>
    <row r="30" spans="1:20" ht="19.5" customHeight="1">
      <c r="A30" s="80"/>
      <c r="B30" s="80"/>
      <c r="C30" s="80"/>
      <c r="D30" s="80"/>
      <c r="E30" s="80"/>
      <c r="F30" s="80"/>
      <c r="G30" s="215" t="s">
        <v>657</v>
      </c>
      <c r="H30" s="80"/>
      <c r="I30" s="80"/>
      <c r="J30" s="108"/>
      <c r="K30" s="108"/>
      <c r="L30" s="108"/>
      <c r="M30" s="80"/>
      <c r="N30" s="108"/>
      <c r="O30" s="108"/>
      <c r="S30" s="7"/>
      <c r="T30" s="7"/>
    </row>
    <row r="31" spans="1:20" ht="19.5" customHeight="1" thickBot="1">
      <c r="A31" s="80"/>
      <c r="B31" s="80"/>
      <c r="C31" s="80"/>
      <c r="D31" s="80"/>
      <c r="E31" s="80"/>
      <c r="F31" s="80"/>
      <c r="G31" s="80"/>
      <c r="H31" s="80"/>
      <c r="I31" s="80"/>
      <c r="J31" s="108"/>
      <c r="K31" s="108"/>
      <c r="L31" s="108"/>
      <c r="M31" s="80"/>
      <c r="N31" s="108"/>
      <c r="O31" s="108"/>
      <c r="S31" s="7"/>
      <c r="T31" s="7"/>
    </row>
    <row r="32" spans="1:20" ht="19.5" customHeight="1" thickBot="1">
      <c r="A32" s="80"/>
      <c r="B32" s="80"/>
      <c r="C32" s="69" t="s">
        <v>613</v>
      </c>
      <c r="D32" s="80"/>
      <c r="E32" s="80"/>
      <c r="F32" s="80"/>
      <c r="G32" s="80"/>
      <c r="H32" s="69" t="s">
        <v>614</v>
      </c>
      <c r="I32" s="80"/>
      <c r="J32" s="80"/>
      <c r="K32" s="80"/>
      <c r="L32" s="68"/>
      <c r="M32" s="80"/>
      <c r="N32" s="68"/>
      <c r="O32" s="68"/>
      <c r="S32" s="7"/>
      <c r="T32" s="7"/>
    </row>
    <row r="33" spans="1:20" ht="19.5" customHeight="1">
      <c r="A33" s="80"/>
      <c r="B33" s="80"/>
      <c r="C33" s="69" t="s">
        <v>19</v>
      </c>
      <c r="D33" s="69" t="s">
        <v>19</v>
      </c>
      <c r="E33" s="69" t="s">
        <v>654</v>
      </c>
      <c r="F33" s="69" t="s">
        <v>169</v>
      </c>
      <c r="G33" s="80"/>
      <c r="H33" s="69" t="s">
        <v>19</v>
      </c>
      <c r="I33" s="69" t="s">
        <v>19</v>
      </c>
      <c r="J33" s="69" t="s">
        <v>654</v>
      </c>
      <c r="K33" s="69" t="s">
        <v>169</v>
      </c>
      <c r="L33" s="68"/>
      <c r="M33" s="80"/>
      <c r="N33" s="68"/>
      <c r="O33" s="68"/>
      <c r="S33" s="7"/>
      <c r="T33" s="7"/>
    </row>
    <row r="34" spans="1:20" ht="19.5" customHeight="1" thickBot="1">
      <c r="A34" s="80"/>
      <c r="B34" s="80"/>
      <c r="C34" s="70" t="s">
        <v>644</v>
      </c>
      <c r="D34" s="70" t="s">
        <v>645</v>
      </c>
      <c r="E34" s="70" t="s">
        <v>667</v>
      </c>
      <c r="F34" s="70" t="s">
        <v>658</v>
      </c>
      <c r="G34" s="80"/>
      <c r="H34" s="70" t="s">
        <v>644</v>
      </c>
      <c r="I34" s="70" t="s">
        <v>645</v>
      </c>
      <c r="J34" s="70" t="s">
        <v>667</v>
      </c>
      <c r="K34" s="70" t="s">
        <v>658</v>
      </c>
      <c r="L34" s="216"/>
      <c r="M34" s="80"/>
      <c r="N34" s="66"/>
      <c r="O34" s="72"/>
      <c r="S34" s="7"/>
      <c r="T34" s="7"/>
    </row>
    <row r="35" spans="1:20" ht="19.5" customHeight="1" thickBot="1">
      <c r="A35" s="80"/>
      <c r="B35" s="27">
        <f>IF(C35="","",1)</f>
      </c>
      <c r="C35" s="299"/>
      <c r="D35" s="26"/>
      <c r="E35" s="299">
        <f>+C35-D35</f>
        <v>0</v>
      </c>
      <c r="F35" s="26"/>
      <c r="G35" s="27">
        <f>IF(H35="","",1)</f>
      </c>
      <c r="H35" s="299"/>
      <c r="I35" s="26"/>
      <c r="J35" s="299">
        <f>+H35-I35</f>
        <v>0</v>
      </c>
      <c r="K35" s="26"/>
      <c r="L35" s="216"/>
      <c r="M35" s="80"/>
      <c r="N35" s="66"/>
      <c r="O35" s="72"/>
      <c r="S35" s="7"/>
      <c r="T35" s="7"/>
    </row>
    <row r="36" spans="1:20" ht="19.5" customHeight="1" thickBot="1">
      <c r="A36" s="80"/>
      <c r="B36" s="27">
        <f>IF(C36="","",B35+1)</f>
      </c>
      <c r="C36" s="299"/>
      <c r="D36" s="26"/>
      <c r="E36" s="299">
        <f aca="true" t="shared" si="0" ref="E36:E52">+C36-D36</f>
        <v>0</v>
      </c>
      <c r="F36" s="26"/>
      <c r="G36" s="27">
        <f>IF(H36="","",G35+1)</f>
      </c>
      <c r="H36" s="299"/>
      <c r="I36" s="26"/>
      <c r="J36" s="299">
        <f aca="true" t="shared" si="1" ref="J36:J52">+H36-I36</f>
        <v>0</v>
      </c>
      <c r="K36" s="26"/>
      <c r="L36" s="63"/>
      <c r="M36" s="80"/>
      <c r="N36" s="63"/>
      <c r="O36" s="63"/>
      <c r="Q36" s="28"/>
      <c r="S36" s="7"/>
      <c r="T36" s="7"/>
    </row>
    <row r="37" spans="1:20" ht="19.5" customHeight="1" thickBot="1">
      <c r="A37" s="80"/>
      <c r="B37" s="27">
        <f aca="true" t="shared" si="2" ref="B37:B52">IF(C37="","",B36+1)</f>
      </c>
      <c r="C37" s="299"/>
      <c r="D37" s="26"/>
      <c r="E37" s="299">
        <f t="shared" si="0"/>
        <v>0</v>
      </c>
      <c r="F37" s="26"/>
      <c r="G37" s="27">
        <f aca="true" t="shared" si="3" ref="G37:G52">IF(H37="","",G36+1)</f>
      </c>
      <c r="H37" s="299"/>
      <c r="I37" s="26"/>
      <c r="J37" s="299">
        <f t="shared" si="1"/>
        <v>0</v>
      </c>
      <c r="K37" s="26"/>
      <c r="L37" s="68"/>
      <c r="M37" s="80"/>
      <c r="N37" s="68"/>
      <c r="O37" s="68"/>
      <c r="S37" s="7"/>
      <c r="T37" s="7"/>
    </row>
    <row r="38" spans="1:20" ht="19.5" customHeight="1" thickBot="1">
      <c r="A38" s="80"/>
      <c r="B38" s="27">
        <f t="shared" si="2"/>
      </c>
      <c r="C38" s="299"/>
      <c r="D38" s="26"/>
      <c r="E38" s="299">
        <f t="shared" si="0"/>
        <v>0</v>
      </c>
      <c r="F38" s="26"/>
      <c r="G38" s="27">
        <f t="shared" si="3"/>
      </c>
      <c r="H38" s="299"/>
      <c r="I38" s="26"/>
      <c r="J38" s="299">
        <f t="shared" si="1"/>
        <v>0</v>
      </c>
      <c r="K38" s="26"/>
      <c r="L38" s="68"/>
      <c r="M38" s="80"/>
      <c r="N38" s="68"/>
      <c r="O38" s="68"/>
      <c r="S38" s="7"/>
      <c r="T38" s="7"/>
    </row>
    <row r="39" spans="1:20" ht="19.5" customHeight="1" thickBot="1">
      <c r="A39" s="80"/>
      <c r="B39" s="27">
        <f t="shared" si="2"/>
      </c>
      <c r="C39" s="299"/>
      <c r="D39" s="26"/>
      <c r="E39" s="299">
        <f t="shared" si="0"/>
        <v>0</v>
      </c>
      <c r="F39" s="26"/>
      <c r="G39" s="27">
        <f t="shared" si="3"/>
      </c>
      <c r="H39" s="299"/>
      <c r="I39" s="26"/>
      <c r="J39" s="299">
        <f t="shared" si="1"/>
        <v>0</v>
      </c>
      <c r="K39" s="26"/>
      <c r="L39" s="216"/>
      <c r="M39" s="80"/>
      <c r="N39" s="66"/>
      <c r="O39" s="72"/>
      <c r="S39" s="7"/>
      <c r="T39" s="7"/>
    </row>
    <row r="40" spans="1:20" ht="19.5" customHeight="1" thickBot="1">
      <c r="A40" s="80"/>
      <c r="B40" s="27">
        <f t="shared" si="2"/>
      </c>
      <c r="C40" s="299"/>
      <c r="D40" s="26"/>
      <c r="E40" s="299">
        <f t="shared" si="0"/>
        <v>0</v>
      </c>
      <c r="F40" s="26"/>
      <c r="G40" s="27">
        <f t="shared" si="3"/>
      </c>
      <c r="H40" s="299"/>
      <c r="I40" s="26"/>
      <c r="J40" s="299">
        <f t="shared" si="1"/>
        <v>0</v>
      </c>
      <c r="K40" s="26"/>
      <c r="L40" s="216"/>
      <c r="M40" s="80"/>
      <c r="N40" s="66"/>
      <c r="O40" s="72"/>
      <c r="S40" s="7"/>
      <c r="T40" s="7"/>
    </row>
    <row r="41" spans="1:20" ht="19.5" customHeight="1" thickBot="1">
      <c r="A41" s="80"/>
      <c r="B41" s="27">
        <f t="shared" si="2"/>
      </c>
      <c r="C41" s="299"/>
      <c r="D41" s="26"/>
      <c r="E41" s="299">
        <f t="shared" si="0"/>
        <v>0</v>
      </c>
      <c r="F41" s="26"/>
      <c r="G41" s="27">
        <f t="shared" si="3"/>
      </c>
      <c r="H41" s="299"/>
      <c r="I41" s="26"/>
      <c r="J41" s="299">
        <f t="shared" si="1"/>
        <v>0</v>
      </c>
      <c r="K41" s="26"/>
      <c r="L41" s="108"/>
      <c r="M41" s="80"/>
      <c r="N41" s="108"/>
      <c r="O41" s="108"/>
      <c r="S41" s="7"/>
      <c r="T41" s="7"/>
    </row>
    <row r="42" spans="1:20" ht="19.5" customHeight="1" thickBot="1">
      <c r="A42" s="80"/>
      <c r="B42" s="27">
        <f t="shared" si="2"/>
      </c>
      <c r="C42" s="299"/>
      <c r="D42" s="26"/>
      <c r="E42" s="299">
        <f t="shared" si="0"/>
        <v>0</v>
      </c>
      <c r="F42" s="26"/>
      <c r="G42" s="27">
        <f t="shared" si="3"/>
      </c>
      <c r="H42" s="299"/>
      <c r="I42" s="26"/>
      <c r="J42" s="299">
        <f t="shared" si="1"/>
        <v>0</v>
      </c>
      <c r="K42" s="26"/>
      <c r="L42" s="68"/>
      <c r="M42" s="80"/>
      <c r="N42" s="68"/>
      <c r="O42" s="68"/>
      <c r="Q42" s="28"/>
      <c r="S42" s="7"/>
      <c r="T42" s="7"/>
    </row>
    <row r="43" spans="1:20" ht="19.5" customHeight="1" thickBot="1">
      <c r="A43" s="80"/>
      <c r="B43" s="27">
        <f t="shared" si="2"/>
      </c>
      <c r="C43" s="299"/>
      <c r="D43" s="26"/>
      <c r="E43" s="299">
        <f t="shared" si="0"/>
        <v>0</v>
      </c>
      <c r="F43" s="26"/>
      <c r="G43" s="27">
        <f t="shared" si="3"/>
      </c>
      <c r="H43" s="299"/>
      <c r="I43" s="26"/>
      <c r="J43" s="299">
        <f t="shared" si="1"/>
        <v>0</v>
      </c>
      <c r="K43" s="26"/>
      <c r="L43" s="68"/>
      <c r="M43" s="80"/>
      <c r="N43" s="68"/>
      <c r="O43" s="68"/>
      <c r="Q43" s="28"/>
      <c r="S43" s="7"/>
      <c r="T43" s="7"/>
    </row>
    <row r="44" spans="1:20" ht="19.5" customHeight="1" thickBot="1">
      <c r="A44" s="80"/>
      <c r="B44" s="27">
        <f t="shared" si="2"/>
      </c>
      <c r="C44" s="299"/>
      <c r="D44" s="26"/>
      <c r="E44" s="299">
        <f t="shared" si="0"/>
        <v>0</v>
      </c>
      <c r="F44" s="26"/>
      <c r="G44" s="27">
        <f t="shared" si="3"/>
      </c>
      <c r="H44" s="299"/>
      <c r="I44" s="26"/>
      <c r="J44" s="299">
        <f t="shared" si="1"/>
        <v>0</v>
      </c>
      <c r="K44" s="26"/>
      <c r="L44" s="216"/>
      <c r="M44" s="80"/>
      <c r="N44" s="66"/>
      <c r="O44" s="216"/>
      <c r="S44" s="7"/>
      <c r="T44" s="7"/>
    </row>
    <row r="45" spans="1:20" ht="19.5" customHeight="1" thickBot="1">
      <c r="A45" s="80"/>
      <c r="B45" s="27">
        <f t="shared" si="2"/>
      </c>
      <c r="C45" s="299"/>
      <c r="D45" s="26"/>
      <c r="E45" s="299">
        <f t="shared" si="0"/>
        <v>0</v>
      </c>
      <c r="F45" s="26"/>
      <c r="G45" s="27">
        <f t="shared" si="3"/>
      </c>
      <c r="H45" s="299"/>
      <c r="I45" s="26"/>
      <c r="J45" s="299">
        <f t="shared" si="1"/>
        <v>0</v>
      </c>
      <c r="K45" s="26"/>
      <c r="L45" s="216"/>
      <c r="M45" s="80"/>
      <c r="N45" s="66"/>
      <c r="O45" s="216"/>
      <c r="S45" s="7"/>
      <c r="T45" s="7"/>
    </row>
    <row r="46" spans="1:20" ht="19.5" customHeight="1" thickBot="1">
      <c r="A46" s="80"/>
      <c r="B46" s="27">
        <f t="shared" si="2"/>
      </c>
      <c r="C46" s="299"/>
      <c r="D46" s="26"/>
      <c r="E46" s="299">
        <f t="shared" si="0"/>
        <v>0</v>
      </c>
      <c r="F46" s="26"/>
      <c r="G46" s="27">
        <f t="shared" si="3"/>
      </c>
      <c r="H46" s="299"/>
      <c r="I46" s="26"/>
      <c r="J46" s="299">
        <f t="shared" si="1"/>
        <v>0</v>
      </c>
      <c r="K46" s="26"/>
      <c r="L46" s="108"/>
      <c r="M46" s="80"/>
      <c r="N46" s="108"/>
      <c r="O46" s="108"/>
      <c r="S46" s="7"/>
      <c r="T46" s="7"/>
    </row>
    <row r="47" spans="1:20" ht="19.5" customHeight="1" thickBot="1">
      <c r="A47" s="80"/>
      <c r="B47" s="27">
        <f t="shared" si="2"/>
      </c>
      <c r="C47" s="299"/>
      <c r="D47" s="26"/>
      <c r="E47" s="299">
        <f t="shared" si="0"/>
        <v>0</v>
      </c>
      <c r="F47" s="26"/>
      <c r="G47" s="27">
        <f t="shared" si="3"/>
      </c>
      <c r="H47" s="299"/>
      <c r="I47" s="26"/>
      <c r="J47" s="299">
        <f t="shared" si="1"/>
        <v>0</v>
      </c>
      <c r="K47" s="26"/>
      <c r="L47" s="214"/>
      <c r="M47" s="80"/>
      <c r="N47" s="108"/>
      <c r="O47" s="108"/>
      <c r="S47" s="7"/>
      <c r="T47" s="7"/>
    </row>
    <row r="48" spans="1:15" ht="19.5" customHeight="1" thickBot="1">
      <c r="A48" s="80"/>
      <c r="B48" s="27">
        <f t="shared" si="2"/>
      </c>
      <c r="C48" s="299"/>
      <c r="D48" s="26"/>
      <c r="E48" s="299">
        <f t="shared" si="0"/>
        <v>0</v>
      </c>
      <c r="F48" s="26"/>
      <c r="G48" s="27">
        <f t="shared" si="3"/>
      </c>
      <c r="H48" s="299"/>
      <c r="I48" s="26"/>
      <c r="J48" s="299">
        <f t="shared" si="1"/>
        <v>0</v>
      </c>
      <c r="K48" s="26"/>
      <c r="L48" s="108"/>
      <c r="M48" s="80"/>
      <c r="N48" s="108"/>
      <c r="O48" s="108"/>
    </row>
    <row r="49" spans="1:15" ht="19.5" customHeight="1" thickBot="1">
      <c r="A49" s="80"/>
      <c r="B49" s="27">
        <f t="shared" si="2"/>
      </c>
      <c r="C49" s="299"/>
      <c r="D49" s="26"/>
      <c r="E49" s="299">
        <f t="shared" si="0"/>
        <v>0</v>
      </c>
      <c r="F49" s="26"/>
      <c r="G49" s="27">
        <f t="shared" si="3"/>
      </c>
      <c r="H49" s="299"/>
      <c r="I49" s="26"/>
      <c r="J49" s="299">
        <f t="shared" si="1"/>
        <v>0</v>
      </c>
      <c r="K49" s="26"/>
      <c r="L49" s="68"/>
      <c r="M49" s="80"/>
      <c r="N49" s="68"/>
      <c r="O49" s="68"/>
    </row>
    <row r="50" spans="1:15" ht="19.5" customHeight="1" thickBot="1">
      <c r="A50" s="80"/>
      <c r="B50" s="27">
        <f t="shared" si="2"/>
      </c>
      <c r="C50" s="299"/>
      <c r="D50" s="26"/>
      <c r="E50" s="299">
        <f t="shared" si="0"/>
        <v>0</v>
      </c>
      <c r="F50" s="26"/>
      <c r="G50" s="27">
        <f t="shared" si="3"/>
      </c>
      <c r="H50" s="299"/>
      <c r="I50" s="26"/>
      <c r="J50" s="299">
        <f t="shared" si="1"/>
        <v>0</v>
      </c>
      <c r="K50" s="26"/>
      <c r="L50" s="68"/>
      <c r="M50" s="80"/>
      <c r="N50" s="68"/>
      <c r="O50" s="68"/>
    </row>
    <row r="51" spans="1:15" ht="19.5" customHeight="1" thickBot="1">
      <c r="A51" s="80"/>
      <c r="B51" s="27">
        <f t="shared" si="2"/>
      </c>
      <c r="C51" s="299"/>
      <c r="D51" s="26"/>
      <c r="E51" s="299">
        <f t="shared" si="0"/>
        <v>0</v>
      </c>
      <c r="F51" s="26"/>
      <c r="G51" s="27">
        <f t="shared" si="3"/>
      </c>
      <c r="H51" s="299"/>
      <c r="I51" s="26"/>
      <c r="J51" s="299">
        <f t="shared" si="1"/>
        <v>0</v>
      </c>
      <c r="K51" s="26"/>
      <c r="L51" s="42"/>
      <c r="M51" s="80"/>
      <c r="N51" s="216"/>
      <c r="O51" s="216"/>
    </row>
    <row r="52" spans="1:15" ht="19.5" customHeight="1" thickBot="1">
      <c r="A52" s="80"/>
      <c r="B52" s="27">
        <f t="shared" si="2"/>
      </c>
      <c r="C52" s="299"/>
      <c r="D52" s="67"/>
      <c r="E52" s="299">
        <f t="shared" si="0"/>
        <v>0</v>
      </c>
      <c r="F52" s="67"/>
      <c r="G52" s="27">
        <f t="shared" si="3"/>
      </c>
      <c r="H52" s="299"/>
      <c r="I52" s="67"/>
      <c r="J52" s="299">
        <f t="shared" si="1"/>
        <v>0</v>
      </c>
      <c r="K52" s="67"/>
      <c r="L52" s="42"/>
      <c r="M52" s="80"/>
      <c r="N52" s="216"/>
      <c r="O52" s="216"/>
    </row>
    <row r="53" spans="1:15" ht="19.5" customHeight="1" thickBot="1">
      <c r="A53" s="80"/>
      <c r="B53" s="80"/>
      <c r="C53" s="80"/>
      <c r="D53" s="80"/>
      <c r="E53" s="80"/>
      <c r="F53" s="80"/>
      <c r="G53" s="80"/>
      <c r="H53" s="66"/>
      <c r="I53" s="68"/>
      <c r="J53" s="63"/>
      <c r="K53" s="108"/>
      <c r="L53" s="108"/>
      <c r="M53" s="80"/>
      <c r="N53" s="108"/>
      <c r="O53" s="108"/>
    </row>
    <row r="54" spans="1:17" ht="19.5" customHeight="1" thickBot="1">
      <c r="A54" s="27">
        <f>IF(B54="","",C55+1)</f>
      </c>
      <c r="B54" s="66"/>
      <c r="C54" s="80"/>
      <c r="D54" s="201" t="s">
        <v>659</v>
      </c>
      <c r="E54" s="26"/>
      <c r="F54" s="26"/>
      <c r="G54" s="80"/>
      <c r="H54" s="108"/>
      <c r="I54" s="201" t="s">
        <v>659</v>
      </c>
      <c r="J54" s="26"/>
      <c r="K54" s="26"/>
      <c r="L54" s="68"/>
      <c r="M54" s="80"/>
      <c r="N54" s="68"/>
      <c r="O54" s="68"/>
      <c r="P54" s="68"/>
      <c r="Q54" s="68"/>
    </row>
    <row r="55" spans="1:17" ht="19.5" customHeight="1">
      <c r="A55" s="27">
        <f>IF(B55="","",A54+1)</f>
      </c>
      <c r="B55" s="66"/>
      <c r="C55" s="27"/>
      <c r="D55" s="78"/>
      <c r="E55" s="68"/>
      <c r="F55" s="68"/>
      <c r="G55" s="64"/>
      <c r="H55" s="80"/>
      <c r="I55" s="80"/>
      <c r="J55" s="80"/>
      <c r="K55" s="80"/>
      <c r="L55" s="80"/>
      <c r="M55" s="80"/>
      <c r="N55" s="68"/>
      <c r="O55" s="68"/>
      <c r="P55" s="68"/>
      <c r="Q55" s="68"/>
    </row>
    <row r="56" spans="1:17" ht="19.5" customHeight="1" thickBot="1">
      <c r="A56" s="80"/>
      <c r="B56" s="27">
        <f>IF(B61="","",A55+1)</f>
      </c>
      <c r="C56" s="80"/>
      <c r="D56" s="80"/>
      <c r="E56" s="312" t="s">
        <v>19</v>
      </c>
      <c r="F56" s="312" t="s">
        <v>169</v>
      </c>
      <c r="G56" s="80"/>
      <c r="H56" s="80" t="s">
        <v>669</v>
      </c>
      <c r="I56" s="80"/>
      <c r="J56" s="80"/>
      <c r="K56" s="80"/>
      <c r="L56" s="80"/>
      <c r="M56" s="80"/>
      <c r="N56" s="216"/>
      <c r="O56" s="66"/>
      <c r="P56" s="71"/>
      <c r="Q56" s="72"/>
    </row>
    <row r="57" spans="1:17" ht="19.5" customHeight="1" thickBot="1">
      <c r="A57" s="80"/>
      <c r="B57" s="80"/>
      <c r="C57" s="80"/>
      <c r="D57" s="201" t="s">
        <v>668</v>
      </c>
      <c r="E57" s="26"/>
      <c r="F57" s="26"/>
      <c r="G57" s="80"/>
      <c r="H57" s="80" t="s">
        <v>682</v>
      </c>
      <c r="I57" s="80"/>
      <c r="J57" s="80"/>
      <c r="K57" s="80"/>
      <c r="L57" s="80"/>
      <c r="M57" s="80"/>
      <c r="N57" s="216"/>
      <c r="O57" s="66"/>
      <c r="P57" s="71"/>
      <c r="Q57" s="72"/>
    </row>
    <row r="58" spans="1:15" ht="19.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9.5" customHeight="1">
      <c r="A59" s="27">
        <f>IF(B62="","",B56+1)</f>
      </c>
      <c r="B59" s="80"/>
      <c r="C59" s="201"/>
      <c r="D59" s="132"/>
      <c r="E59" s="132"/>
      <c r="F59" s="132"/>
      <c r="G59" s="217" t="s">
        <v>615</v>
      </c>
      <c r="H59" s="132"/>
      <c r="I59" s="132"/>
      <c r="J59" s="132"/>
      <c r="K59" s="132"/>
      <c r="L59" s="80"/>
      <c r="M59" s="80"/>
      <c r="N59" s="80"/>
      <c r="O59" s="80"/>
    </row>
    <row r="60" spans="1:15" ht="19.5" customHeight="1">
      <c r="A60" s="80"/>
      <c r="B60" s="80"/>
      <c r="C60" s="80"/>
      <c r="D60" s="132"/>
      <c r="E60" s="132"/>
      <c r="F60" s="132"/>
      <c r="G60" s="132"/>
      <c r="H60" s="132"/>
      <c r="I60" s="132"/>
      <c r="J60" s="132"/>
      <c r="K60" s="132"/>
      <c r="L60" s="80"/>
      <c r="M60" s="80"/>
      <c r="N60" s="80"/>
      <c r="O60" s="80"/>
    </row>
    <row r="61" spans="1:15" ht="12.75">
      <c r="A61" s="80"/>
      <c r="B61" s="66"/>
      <c r="C61" s="218" t="s">
        <v>616</v>
      </c>
      <c r="D61" s="219"/>
      <c r="E61" s="220" t="s">
        <v>617</v>
      </c>
      <c r="F61" s="220"/>
      <c r="G61" s="219"/>
      <c r="H61" s="220" t="s">
        <v>618</v>
      </c>
      <c r="I61" s="220"/>
      <c r="J61" s="221"/>
      <c r="K61" s="80"/>
      <c r="L61" s="80"/>
      <c r="M61" s="80"/>
      <c r="N61" s="80"/>
      <c r="O61" s="80"/>
    </row>
    <row r="62" spans="1:15" ht="12.75">
      <c r="A62" s="80"/>
      <c r="B62" s="66"/>
      <c r="C62" s="222"/>
      <c r="D62" s="223"/>
      <c r="E62" s="224"/>
      <c r="F62" s="224"/>
      <c r="G62" s="223"/>
      <c r="H62" s="225"/>
      <c r="I62" s="225"/>
      <c r="J62" s="226"/>
      <c r="K62" s="80"/>
      <c r="L62" s="80"/>
      <c r="M62" s="80"/>
      <c r="N62" s="80"/>
      <c r="O62" s="80"/>
    </row>
    <row r="63" spans="1:15" ht="12.7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1:15" ht="12.75">
      <c r="A64" s="80"/>
      <c r="B64" s="80"/>
      <c r="C64" s="28" t="s">
        <v>611</v>
      </c>
      <c r="D64" s="32"/>
      <c r="E64" s="32"/>
      <c r="F64" s="32"/>
      <c r="G64" s="32"/>
      <c r="H64" s="32"/>
      <c r="I64" s="32"/>
      <c r="J64" s="32"/>
      <c r="K64" s="32"/>
      <c r="L64" s="80"/>
      <c r="M64" s="80"/>
      <c r="N64" s="80"/>
      <c r="O64" s="80"/>
    </row>
    <row r="65" spans="1:15" ht="12.75">
      <c r="A65" s="80"/>
      <c r="B65" s="80"/>
      <c r="C65" s="31"/>
      <c r="D65" s="31"/>
      <c r="E65" s="31"/>
      <c r="F65" s="31"/>
      <c r="G65" s="31"/>
      <c r="H65" s="31"/>
      <c r="I65" s="31"/>
      <c r="J65" s="31"/>
      <c r="K65" s="31"/>
      <c r="L65" s="80"/>
      <c r="M65" s="80"/>
      <c r="N65" s="80"/>
      <c r="O65" s="80"/>
    </row>
    <row r="66" spans="1:15" ht="12.75">
      <c r="A66" s="80"/>
      <c r="B66" s="80"/>
      <c r="C66" s="32"/>
      <c r="D66" s="32"/>
      <c r="E66" s="32"/>
      <c r="F66" s="32"/>
      <c r="G66" s="32"/>
      <c r="H66" s="32"/>
      <c r="I66" s="32"/>
      <c r="J66" s="32"/>
      <c r="K66" s="32"/>
      <c r="L66" s="80"/>
      <c r="M66" s="80"/>
      <c r="N66" s="80"/>
      <c r="O66" s="80"/>
    </row>
    <row r="67" spans="1:15" ht="12.75">
      <c r="A67" s="80"/>
      <c r="B67" s="80"/>
      <c r="C67" s="340"/>
      <c r="D67" s="340"/>
      <c r="E67" s="340"/>
      <c r="F67" s="340"/>
      <c r="G67" s="340"/>
      <c r="H67" s="340"/>
      <c r="I67" s="340"/>
      <c r="J67" s="340"/>
      <c r="K67" s="340"/>
      <c r="L67" s="80"/>
      <c r="M67" s="80"/>
      <c r="N67" s="80"/>
      <c r="O67" s="80"/>
    </row>
    <row r="68" spans="1:14" ht="12.75">
      <c r="A68" s="81"/>
      <c r="B68" s="80"/>
      <c r="C68" s="32"/>
      <c r="D68" s="32"/>
      <c r="E68" s="32"/>
      <c r="F68" s="32"/>
      <c r="G68" s="32"/>
      <c r="H68" s="32"/>
      <c r="I68" s="32"/>
      <c r="J68" s="32"/>
      <c r="K68" s="32"/>
      <c r="L68" s="80"/>
      <c r="M68" s="80"/>
      <c r="N68" s="80"/>
    </row>
    <row r="69" spans="1:14" ht="12.7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.75">
      <c r="A70" s="341" t="s">
        <v>683</v>
      </c>
      <c r="B70" s="202"/>
      <c r="C70" s="343"/>
      <c r="D70" s="342"/>
      <c r="E70" s="342"/>
      <c r="F70" s="344"/>
      <c r="G70" s="344"/>
      <c r="H70" s="201" t="s">
        <v>21</v>
      </c>
      <c r="I70" s="336"/>
      <c r="J70" s="337"/>
      <c r="K70" s="320"/>
      <c r="L70" s="80"/>
      <c r="M70" s="80"/>
      <c r="N70" s="80"/>
    </row>
    <row r="71" spans="1:14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</sheetData>
  <sheetProtection sheet="1" objects="1"/>
  <mergeCells count="5">
    <mergeCell ref="A11:M11"/>
    <mergeCell ref="A2:C2"/>
    <mergeCell ref="A8:M8"/>
    <mergeCell ref="A9:M9"/>
    <mergeCell ref="A10:M10"/>
  </mergeCells>
  <dataValidations count="3">
    <dataValidation type="list" allowBlank="1" showInputMessage="1" showErrorMessage="1" sqref="K12:K15">
      <formula1>#REF!</formula1>
    </dataValidation>
    <dataValidation type="list" allowBlank="1" showInputMessage="1" showErrorMessage="1" sqref="M12">
      <formula1>#REF!</formula1>
    </dataValidation>
    <dataValidation type="list" allowBlank="1" showInputMessage="1" showErrorMessage="1" sqref="N44:N45 N34:N35 N39:N40 H53">
      <formula1>$E$28:$E$28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AV80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1.7109375" style="34" customWidth="1"/>
    <col min="2" max="2" width="20.421875" style="34" customWidth="1"/>
    <col min="3" max="3" width="26.8515625" style="34" customWidth="1"/>
    <col min="4" max="4" width="22.421875" style="34" customWidth="1"/>
    <col min="5" max="5" width="20.57421875" style="34" customWidth="1"/>
    <col min="6" max="6" width="16.140625" style="34" customWidth="1"/>
    <col min="7" max="7" width="17.28125" style="34" customWidth="1"/>
    <col min="8" max="8" width="15.421875" style="34" bestFit="1" customWidth="1"/>
    <col min="9" max="9" width="18.7109375" style="34" customWidth="1"/>
    <col min="10" max="10" width="16.57421875" style="34" customWidth="1"/>
    <col min="11" max="11" width="15.7109375" style="34" customWidth="1"/>
    <col min="12" max="12" width="12.7109375" style="34" customWidth="1"/>
    <col min="13" max="13" width="13.7109375" style="34" customWidth="1"/>
    <col min="14" max="14" width="12.7109375" style="34" customWidth="1"/>
    <col min="15" max="15" width="11.7109375" style="34" customWidth="1"/>
    <col min="16" max="16" width="12.7109375" style="34" customWidth="1"/>
    <col min="17" max="17" width="12.140625" style="34" customWidth="1"/>
    <col min="18" max="18" width="11.7109375" style="34" customWidth="1"/>
    <col min="19" max="19" width="12.57421875" style="34" customWidth="1"/>
    <col min="20" max="20" width="10.421875" style="34" customWidth="1"/>
    <col min="21" max="21" width="11.57421875" style="34" customWidth="1"/>
    <col min="22" max="22" width="13.28125" style="34" customWidth="1"/>
    <col min="23" max="27" width="9.140625" style="34" customWidth="1"/>
    <col min="28" max="28" width="10.00390625" style="34" customWidth="1"/>
    <col min="29" max="29" width="11.140625" style="34" customWidth="1"/>
    <col min="30" max="30" width="10.421875" style="34" customWidth="1"/>
    <col min="31" max="31" width="12.28125" style="34" customWidth="1"/>
    <col min="32" max="32" width="11.28125" style="34" customWidth="1"/>
    <col min="33" max="33" width="11.140625" style="34" customWidth="1"/>
    <col min="34" max="34" width="11.421875" style="34" customWidth="1"/>
    <col min="35" max="16384" width="9.140625" style="34" customWidth="1"/>
  </cols>
  <sheetData>
    <row r="1" spans="1:48" ht="23.25">
      <c r="A1" s="306" t="s">
        <v>662</v>
      </c>
      <c r="B1" s="307"/>
      <c r="C1" s="208"/>
      <c r="D1" s="6" t="s">
        <v>684</v>
      </c>
      <c r="E1" s="208"/>
      <c r="F1" s="358"/>
      <c r="G1" s="359"/>
      <c r="H1" s="359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</row>
    <row r="2" spans="1:48" ht="11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</row>
    <row r="3" spans="1:48" ht="11.25">
      <c r="A3" s="208"/>
      <c r="B3" s="208"/>
      <c r="C3" s="208"/>
      <c r="D3" s="208"/>
      <c r="E3" s="229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</row>
    <row r="4" spans="1:48" ht="11.25">
      <c r="A4" s="229"/>
      <c r="B4" s="208"/>
      <c r="C4" s="208"/>
      <c r="D4" s="208"/>
      <c r="E4" s="229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</row>
    <row r="5" spans="1:48" ht="11.2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301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</row>
    <row r="6" spans="1:48" ht="11.25">
      <c r="A6" s="208"/>
      <c r="B6" s="302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</row>
    <row r="7" spans="1:48" ht="11.25">
      <c r="A7" s="208"/>
      <c r="B7" s="302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</row>
    <row r="8" spans="1:48" ht="11.25">
      <c r="A8" s="208"/>
      <c r="B8" s="302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</row>
    <row r="9" spans="1:48" ht="11.25">
      <c r="A9" s="208"/>
      <c r="B9" s="302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</row>
    <row r="10" spans="1:48" ht="11.25">
      <c r="A10" s="208"/>
      <c r="B10" s="302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</row>
    <row r="11" spans="1:48" ht="11.25">
      <c r="A11" s="208"/>
      <c r="B11" s="302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</row>
    <row r="12" spans="1:48" ht="11.25">
      <c r="A12" s="208"/>
      <c r="B12" s="302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</row>
    <row r="13" spans="1:48" ht="11.25">
      <c r="A13" s="208"/>
      <c r="B13" s="302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</row>
    <row r="14" spans="1:48" ht="11.25">
      <c r="A14" s="208"/>
      <c r="B14" s="302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</row>
    <row r="15" spans="1:48" ht="11.25">
      <c r="A15" s="208"/>
      <c r="B15" s="302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</row>
    <row r="16" spans="1:48" ht="11.25">
      <c r="A16" s="208"/>
      <c r="B16" s="302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</row>
    <row r="17" spans="1:48" ht="11.25">
      <c r="A17" s="208"/>
      <c r="B17" s="302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</row>
    <row r="18" spans="1:48" ht="11.25">
      <c r="A18" s="208"/>
      <c r="B18" s="302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</row>
    <row r="19" spans="1:48" ht="11.25">
      <c r="A19" s="208"/>
      <c r="B19" s="302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</row>
    <row r="20" spans="1:48" ht="11.25">
      <c r="A20" s="208"/>
      <c r="B20" s="302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</row>
    <row r="21" spans="1:48" ht="11.25">
      <c r="A21" s="208"/>
      <c r="B21" s="302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</row>
    <row r="22" spans="1:48" ht="11.25">
      <c r="A22" s="208"/>
      <c r="B22" s="302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</row>
    <row r="23" spans="1:48" ht="11.25">
      <c r="A23" s="208"/>
      <c r="B23" s="302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</row>
    <row r="24" spans="1:48" ht="11.25">
      <c r="A24" s="208"/>
      <c r="B24" s="302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</row>
    <row r="25" spans="1:48" ht="11.2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</row>
    <row r="26" spans="1:48" ht="11.2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</row>
    <row r="27" spans="1:48" ht="11.2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</row>
    <row r="28" spans="1:48" ht="11.2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</row>
    <row r="29" spans="1:48" ht="11.2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</row>
    <row r="30" spans="1:48" ht="11.2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</row>
    <row r="31" spans="1:48" ht="11.2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</row>
    <row r="32" spans="1:48" ht="11.2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</row>
    <row r="33" spans="1:48" ht="11.2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</row>
    <row r="34" spans="1:48" ht="11.2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</row>
    <row r="35" spans="1:48" ht="11.2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</row>
    <row r="36" spans="1:48" ht="11.2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</row>
    <row r="37" spans="1:48" ht="11.2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</row>
    <row r="38" spans="1:48" ht="11.2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</row>
    <row r="39" spans="1:48" ht="11.2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</row>
    <row r="40" spans="1:48" ht="11.2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</row>
    <row r="41" spans="1:48" ht="11.2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</row>
    <row r="42" spans="1:48" ht="11.2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</row>
    <row r="43" spans="1:48" ht="11.2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</row>
    <row r="44" spans="1:48" ht="11.2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</row>
    <row r="45" spans="1:48" ht="11.2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</row>
    <row r="46" spans="1:48" ht="11.2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</row>
    <row r="47" spans="1:48" ht="11.2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</row>
    <row r="48" spans="1:48" ht="11.2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</row>
    <row r="49" spans="1:48" ht="11.2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</row>
    <row r="50" spans="1:48" ht="11.2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</row>
    <row r="51" spans="1:48" ht="11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</row>
    <row r="52" spans="1:48" ht="11.2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</row>
    <row r="53" spans="1:48" ht="11.2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</row>
    <row r="54" spans="1:48" ht="11.2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</row>
    <row r="55" spans="1:48" ht="11.2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</row>
    <row r="56" spans="1:48" ht="11.2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</row>
    <row r="57" spans="1:48" ht="11.2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</row>
    <row r="58" spans="1:48" ht="11.2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</row>
    <row r="59" spans="1:48" ht="11.25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</row>
    <row r="60" spans="1:48" ht="11.25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</row>
    <row r="61" spans="1:48" ht="11.25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</row>
    <row r="62" spans="1:48" ht="11.25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</row>
    <row r="63" spans="1:48" ht="11.2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</row>
    <row r="64" spans="1:48" ht="11.25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</row>
    <row r="65" spans="1:48" ht="11.2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</row>
    <row r="66" spans="1:48" ht="11.2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</row>
    <row r="67" spans="1:48" ht="11.2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</row>
    <row r="68" spans="1:48" ht="15.75">
      <c r="A68" s="208"/>
      <c r="B68" s="208"/>
      <c r="C68" s="208"/>
      <c r="D68" s="300"/>
      <c r="E68" s="208"/>
      <c r="F68" s="358"/>
      <c r="G68" s="359"/>
      <c r="H68" s="359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</row>
    <row r="69" spans="1:48" ht="11.25">
      <c r="A69" s="229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</row>
    <row r="70" spans="1:48" ht="11.25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</row>
    <row r="71" spans="1:48" ht="11.25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</row>
    <row r="72" spans="1:48" ht="11.25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</row>
    <row r="73" spans="1:48" ht="11.25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</row>
    <row r="74" spans="1:48" ht="11.2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</row>
    <row r="75" spans="1:48" ht="11.2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</row>
    <row r="76" spans="1:48" ht="11.2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</row>
    <row r="77" spans="1:48" ht="11.2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</row>
    <row r="78" spans="1:48" ht="11.2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</row>
    <row r="79" spans="1:48" ht="11.2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</row>
    <row r="80" spans="1:48" ht="11.2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</row>
    <row r="81" spans="1:48" ht="11.2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</row>
    <row r="82" spans="1:48" ht="11.2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</row>
    <row r="83" spans="1:48" ht="11.2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</row>
    <row r="84" spans="1:48" ht="11.2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</row>
    <row r="85" spans="1:48" ht="11.2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</row>
    <row r="86" spans="1:48" ht="11.2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</row>
    <row r="87" spans="1:48" ht="11.2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</row>
    <row r="88" spans="1:48" ht="11.2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</row>
    <row r="89" spans="1:48" ht="11.2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</row>
    <row r="90" spans="1:48" ht="11.2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</row>
    <row r="91" spans="1:48" ht="11.2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</row>
    <row r="92" spans="1:48" ht="11.2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</row>
    <row r="93" spans="1:48" ht="11.2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</row>
    <row r="94" spans="1:48" ht="11.2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</row>
    <row r="95" spans="1:48" ht="11.2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</row>
    <row r="96" spans="1:48" ht="11.2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</row>
    <row r="97" spans="1:48" ht="11.2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</row>
    <row r="98" spans="1:48" ht="11.2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</row>
    <row r="99" spans="1:48" ht="11.2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</row>
    <row r="100" spans="1:48" ht="11.2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</row>
    <row r="101" spans="1:48" ht="11.2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</row>
    <row r="102" spans="1:48" ht="11.2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</row>
    <row r="103" spans="1:48" ht="11.2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</row>
    <row r="104" spans="1:48" ht="11.2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</row>
    <row r="105" spans="1:48" ht="11.2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</row>
    <row r="106" spans="1:48" ht="11.2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</row>
    <row r="107" spans="1:48" ht="11.2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</row>
    <row r="108" spans="1:48" ht="11.2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</row>
    <row r="109" spans="1:48" ht="11.2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</row>
    <row r="110" spans="1:48" ht="11.2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</row>
    <row r="111" spans="1:48" ht="11.2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</row>
    <row r="112" spans="1:48" ht="11.2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</row>
    <row r="113" spans="1:48" ht="11.2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</row>
    <row r="114" spans="1:48" ht="11.2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</row>
    <row r="115" spans="1:48" ht="11.2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</row>
    <row r="116" spans="1:48" ht="11.25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</row>
    <row r="117" spans="1:48" ht="11.25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</row>
    <row r="118" spans="1:48" ht="11.25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</row>
    <row r="119" spans="1:48" ht="11.25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</row>
    <row r="120" spans="1:48" ht="11.25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</row>
    <row r="121" spans="1:48" ht="11.25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</row>
    <row r="122" spans="1:48" ht="11.25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</row>
    <row r="123" spans="1:48" ht="11.25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</row>
    <row r="124" spans="1:48" ht="11.25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</row>
    <row r="125" spans="1:48" ht="11.25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</row>
    <row r="126" spans="1:48" ht="11.25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</row>
    <row r="127" spans="1:48" ht="11.25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</row>
    <row r="128" spans="1:48" ht="11.25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</row>
    <row r="129" spans="1:48" ht="11.2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</row>
    <row r="130" spans="1:48" ht="11.2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</row>
    <row r="131" spans="1:48" ht="11.25">
      <c r="A131" s="208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</row>
    <row r="132" spans="1:48" ht="11.25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</row>
    <row r="133" spans="1:48" ht="11.25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</row>
    <row r="134" spans="1:48" ht="11.25">
      <c r="A134" s="208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</row>
    <row r="135" spans="1:48" ht="11.25">
      <c r="A135" s="208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</row>
    <row r="136" spans="1:48" ht="11.25">
      <c r="A136" s="208"/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</row>
    <row r="137" spans="1:48" ht="11.25">
      <c r="A137" s="208"/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</row>
    <row r="138" spans="1:48" ht="11.25">
      <c r="A138" s="208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</row>
    <row r="139" spans="1:48" ht="11.25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</row>
    <row r="140" spans="1:48" ht="11.25">
      <c r="A140" s="208"/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</row>
    <row r="141" spans="1:48" ht="11.25">
      <c r="A141" s="208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</row>
    <row r="142" spans="1:48" ht="11.25">
      <c r="A142" s="208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</row>
    <row r="143" spans="1:48" ht="11.25">
      <c r="A143" s="208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</row>
    <row r="144" spans="1:48" ht="11.25">
      <c r="A144" s="208"/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</row>
    <row r="145" spans="1:48" ht="11.25">
      <c r="A145" s="208"/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</row>
    <row r="146" spans="1:48" ht="11.25">
      <c r="A146" s="208"/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</row>
    <row r="147" spans="1:48" ht="11.25">
      <c r="A147" s="208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</row>
    <row r="148" spans="1:48" ht="11.25">
      <c r="A148" s="208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</row>
    <row r="149" spans="1:48" ht="11.25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</row>
    <row r="150" spans="1:48" ht="11.25">
      <c r="A150" s="208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</row>
    <row r="151" spans="1:48" ht="11.25">
      <c r="A151" s="208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</row>
    <row r="152" spans="1:48" ht="11.25">
      <c r="A152" s="208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</row>
    <row r="153" spans="1:48" ht="11.25">
      <c r="A153" s="208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</row>
    <row r="154" spans="1:48" ht="11.25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</row>
    <row r="155" spans="1:48" ht="11.25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</row>
    <row r="156" spans="1:48" ht="11.25">
      <c r="A156" s="208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</row>
    <row r="157" spans="1:48" ht="11.25">
      <c r="A157" s="208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</row>
    <row r="158" spans="1:48" ht="11.25">
      <c r="A158" s="208"/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</row>
    <row r="159" spans="1:48" ht="11.25">
      <c r="A159" s="208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</row>
    <row r="160" spans="1:48" ht="11.25">
      <c r="A160" s="208"/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</row>
    <row r="161" spans="1:48" ht="11.25">
      <c r="A161" s="208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</row>
    <row r="162" spans="1:48" ht="11.25">
      <c r="A162" s="208"/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</row>
    <row r="163" spans="1:48" ht="11.25">
      <c r="A163" s="208"/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</row>
    <row r="164" spans="1:48" ht="11.25">
      <c r="A164" s="208"/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</row>
    <row r="165" spans="1:48" ht="11.25">
      <c r="A165" s="208"/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</row>
    <row r="166" spans="1:48" ht="11.25">
      <c r="A166" s="208"/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</row>
    <row r="167" spans="1:48" ht="11.25">
      <c r="A167" s="208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</row>
    <row r="168" spans="1:48" ht="11.25">
      <c r="A168" s="302"/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</row>
    <row r="169" spans="1:48" ht="11.25">
      <c r="A169" s="229"/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</row>
    <row r="170" spans="1:48" ht="11.25">
      <c r="A170" s="208"/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</row>
    <row r="171" spans="1:48" ht="11.25">
      <c r="A171" s="208"/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</row>
    <row r="172" spans="1:48" ht="11.25">
      <c r="A172" s="208"/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</row>
    <row r="173" spans="1:48" ht="11.25">
      <c r="A173" s="208"/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  <c r="AV173" s="208"/>
    </row>
    <row r="174" spans="1:48" ht="11.25">
      <c r="A174" s="208"/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</row>
    <row r="175" spans="1:48" ht="11.25">
      <c r="A175" s="208"/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</row>
    <row r="176" spans="1:48" ht="11.25">
      <c r="A176" s="208"/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</row>
    <row r="177" spans="1:48" ht="11.25">
      <c r="A177" s="208"/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</row>
    <row r="178" spans="1:48" ht="11.25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</row>
    <row r="179" spans="1:48" ht="11.25">
      <c r="A179" s="208"/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</row>
    <row r="180" spans="1:48" ht="11.25">
      <c r="A180" s="208"/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</row>
    <row r="181" spans="1:48" ht="11.25">
      <c r="A181" s="208"/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</row>
    <row r="182" spans="1:48" ht="11.25">
      <c r="A182" s="208"/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</row>
    <row r="183" spans="1:48" ht="11.2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  <c r="AV183" s="208"/>
    </row>
    <row r="184" spans="1:48" ht="11.25">
      <c r="A184" s="208"/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</row>
    <row r="185" spans="1:48" ht="11.25">
      <c r="A185" s="208"/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08"/>
      <c r="AO185" s="208"/>
      <c r="AP185" s="208"/>
      <c r="AQ185" s="208"/>
      <c r="AR185" s="208"/>
      <c r="AS185" s="208"/>
      <c r="AT185" s="208"/>
      <c r="AU185" s="208"/>
      <c r="AV185" s="208"/>
    </row>
    <row r="186" spans="1:48" ht="11.2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</row>
    <row r="187" spans="1:48" ht="11.25">
      <c r="A187" s="208"/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</row>
    <row r="188" spans="1:48" ht="11.25">
      <c r="A188" s="208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</row>
    <row r="189" spans="1:48" ht="11.25">
      <c r="A189" s="208"/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</row>
    <row r="190" spans="1:48" ht="11.25">
      <c r="A190" s="208"/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</row>
    <row r="191" spans="1:48" ht="11.25">
      <c r="A191" s="208"/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</row>
    <row r="192" spans="1:48" ht="11.25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</row>
    <row r="193" spans="1:48" ht="11.25">
      <c r="A193" s="208"/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</row>
    <row r="194" spans="1:48" ht="11.25">
      <c r="A194" s="208"/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</row>
    <row r="195" spans="1:48" ht="11.25">
      <c r="A195" s="208"/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</row>
    <row r="196" spans="1:48" ht="11.25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</row>
    <row r="197" spans="1:48" ht="11.25">
      <c r="A197" s="208"/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</row>
    <row r="198" spans="1:48" ht="11.25">
      <c r="A198" s="208"/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</row>
    <row r="199" spans="1:48" ht="11.25">
      <c r="A199" s="208"/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</row>
    <row r="200" spans="1:48" ht="11.25">
      <c r="A200" s="208"/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</row>
    <row r="201" spans="1:48" ht="11.25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</row>
    <row r="202" spans="1:48" ht="11.25">
      <c r="A202" s="208"/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</row>
    <row r="203" spans="1:48" ht="11.25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  <c r="AV203" s="208"/>
    </row>
    <row r="204" spans="1:48" ht="11.25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</row>
    <row r="205" spans="1:48" ht="11.25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</row>
    <row r="206" spans="1:48" ht="11.25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</row>
    <row r="207" spans="1:48" ht="11.25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</row>
    <row r="208" spans="1:48" ht="11.25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</row>
    <row r="209" spans="1:48" ht="11.25">
      <c r="A209" s="208"/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/>
      <c r="AS209" s="208"/>
      <c r="AT209" s="208"/>
      <c r="AU209" s="208"/>
      <c r="AV209" s="208"/>
    </row>
    <row r="210" spans="1:48" ht="11.25">
      <c r="A210" s="208"/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  <c r="AO210" s="208"/>
      <c r="AP210" s="208"/>
      <c r="AQ210" s="208"/>
      <c r="AR210" s="208"/>
      <c r="AS210" s="208"/>
      <c r="AT210" s="208"/>
      <c r="AU210" s="208"/>
      <c r="AV210" s="208"/>
    </row>
    <row r="211" spans="1:48" ht="11.25">
      <c r="A211" s="208"/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</row>
    <row r="212" spans="1:48" ht="11.25">
      <c r="A212" s="208"/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  <c r="AM212" s="208"/>
      <c r="AN212" s="208"/>
      <c r="AO212" s="208"/>
      <c r="AP212" s="208"/>
      <c r="AQ212" s="208"/>
      <c r="AR212" s="208"/>
      <c r="AS212" s="208"/>
      <c r="AT212" s="208"/>
      <c r="AU212" s="208"/>
      <c r="AV212" s="208"/>
    </row>
    <row r="213" spans="1:48" ht="11.25">
      <c r="A213" s="208"/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</row>
    <row r="214" spans="1:48" ht="11.25">
      <c r="A214" s="208"/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</row>
    <row r="215" spans="1:48" ht="11.25">
      <c r="A215" s="208"/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</row>
    <row r="216" spans="1:48" ht="11.25">
      <c r="A216" s="208"/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</row>
    <row r="217" spans="1:48" ht="11.25">
      <c r="A217" s="208"/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</row>
    <row r="218" spans="1:48" ht="11.25">
      <c r="A218" s="208"/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</row>
    <row r="219" spans="1:48" ht="11.25">
      <c r="A219" s="208"/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</row>
    <row r="220" spans="1:48" ht="11.25">
      <c r="A220" s="208"/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</row>
    <row r="221" spans="1:48" ht="11.25">
      <c r="A221" s="208"/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</row>
    <row r="222" spans="1:48" ht="11.25">
      <c r="A222" s="301"/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</row>
    <row r="223" spans="1:48" ht="11.25">
      <c r="A223" s="301"/>
      <c r="B223" s="301"/>
      <c r="C223" s="301"/>
      <c r="D223" s="301"/>
      <c r="E223" s="301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</row>
    <row r="224" spans="1:48" ht="11.25">
      <c r="A224" s="229"/>
      <c r="B224" s="229"/>
      <c r="C224" s="229"/>
      <c r="D224" s="303"/>
      <c r="E224" s="229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</row>
    <row r="225" spans="1:48" ht="11.25">
      <c r="A225" s="229"/>
      <c r="B225" s="229"/>
      <c r="C225" s="229"/>
      <c r="D225" s="303"/>
      <c r="E225" s="229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8"/>
      <c r="AT225" s="208"/>
      <c r="AU225" s="208"/>
      <c r="AV225" s="208"/>
    </row>
    <row r="226" spans="1:48" ht="11.25">
      <c r="A226" s="229"/>
      <c r="B226" s="229"/>
      <c r="C226" s="229"/>
      <c r="D226" s="303"/>
      <c r="E226" s="229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</row>
    <row r="227" spans="1:48" ht="11.25">
      <c r="A227" s="229"/>
      <c r="B227" s="229"/>
      <c r="C227" s="229"/>
      <c r="D227" s="303"/>
      <c r="E227" s="229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</row>
    <row r="228" spans="1:48" ht="11.25">
      <c r="A228" s="229"/>
      <c r="B228" s="229"/>
      <c r="C228" s="229"/>
      <c r="D228" s="303"/>
      <c r="E228" s="229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</row>
    <row r="229" spans="1:48" ht="11.25">
      <c r="A229" s="229"/>
      <c r="B229" s="229"/>
      <c r="C229" s="229"/>
      <c r="D229" s="303"/>
      <c r="E229" s="229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</row>
    <row r="230" spans="1:48" ht="11.25">
      <c r="A230" s="229"/>
      <c r="B230" s="229"/>
      <c r="C230" s="229"/>
      <c r="D230" s="303"/>
      <c r="E230" s="229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  <c r="AO230" s="208"/>
      <c r="AP230" s="208"/>
      <c r="AQ230" s="208"/>
      <c r="AR230" s="208"/>
      <c r="AS230" s="208"/>
      <c r="AT230" s="208"/>
      <c r="AU230" s="208"/>
      <c r="AV230" s="208"/>
    </row>
    <row r="231" spans="1:48" ht="11.25">
      <c r="A231" s="229"/>
      <c r="B231" s="229"/>
      <c r="C231" s="229"/>
      <c r="D231" s="303"/>
      <c r="E231" s="229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</row>
    <row r="232" spans="1:48" ht="11.25">
      <c r="A232" s="229"/>
      <c r="B232" s="229"/>
      <c r="C232" s="229"/>
      <c r="D232" s="303"/>
      <c r="E232" s="229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</row>
    <row r="233" spans="1:48" ht="11.25">
      <c r="A233" s="229"/>
      <c r="B233" s="229"/>
      <c r="C233" s="229"/>
      <c r="D233" s="303"/>
      <c r="E233" s="229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  <c r="AM233" s="208"/>
      <c r="AN233" s="208"/>
      <c r="AO233" s="208"/>
      <c r="AP233" s="208"/>
      <c r="AQ233" s="208"/>
      <c r="AR233" s="208"/>
      <c r="AS233" s="208"/>
      <c r="AT233" s="208"/>
      <c r="AU233" s="208"/>
      <c r="AV233" s="208"/>
    </row>
    <row r="234" spans="1:48" ht="11.25">
      <c r="A234" s="229"/>
      <c r="B234" s="229"/>
      <c r="C234" s="229"/>
      <c r="D234" s="303"/>
      <c r="E234" s="229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  <c r="AO234" s="208"/>
      <c r="AP234" s="208"/>
      <c r="AQ234" s="208"/>
      <c r="AR234" s="208"/>
      <c r="AS234" s="208"/>
      <c r="AT234" s="208"/>
      <c r="AU234" s="208"/>
      <c r="AV234" s="208"/>
    </row>
    <row r="235" spans="1:48" ht="11.25">
      <c r="A235" s="229"/>
      <c r="B235" s="229"/>
      <c r="C235" s="229"/>
      <c r="D235" s="303"/>
      <c r="E235" s="229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</row>
    <row r="236" spans="1:48" ht="11.25">
      <c r="A236" s="229"/>
      <c r="B236" s="229"/>
      <c r="C236" s="229"/>
      <c r="D236" s="303"/>
      <c r="E236" s="229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</row>
    <row r="237" spans="1:48" ht="11.25">
      <c r="A237" s="229"/>
      <c r="B237" s="229"/>
      <c r="C237" s="229"/>
      <c r="D237" s="303"/>
      <c r="E237" s="229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</row>
    <row r="238" spans="1:48" ht="11.25">
      <c r="A238" s="229"/>
      <c r="B238" s="229"/>
      <c r="C238" s="229"/>
      <c r="D238" s="303"/>
      <c r="E238" s="229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</row>
    <row r="239" spans="1:48" ht="11.25">
      <c r="A239" s="229"/>
      <c r="B239" s="229"/>
      <c r="C239" s="229"/>
      <c r="D239" s="229"/>
      <c r="E239" s="229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</row>
    <row r="240" spans="1:48" ht="11.25">
      <c r="A240" s="229"/>
      <c r="B240" s="229"/>
      <c r="C240" s="229"/>
      <c r="D240" s="229"/>
      <c r="E240" s="229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</row>
    <row r="241" spans="1:48" ht="11.25">
      <c r="A241" s="229"/>
      <c r="B241" s="208"/>
      <c r="C241" s="227"/>
      <c r="D241" s="304"/>
      <c r="E241" s="229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</row>
    <row r="242" spans="1:48" ht="11.25">
      <c r="A242" s="229"/>
      <c r="B242" s="229"/>
      <c r="C242" s="229"/>
      <c r="D242" s="229"/>
      <c r="E242" s="229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Q242" s="208"/>
      <c r="AR242" s="208"/>
      <c r="AS242" s="208"/>
      <c r="AT242" s="208"/>
      <c r="AU242" s="208"/>
      <c r="AV242" s="208"/>
    </row>
    <row r="243" spans="1:48" ht="11.25">
      <c r="A243" s="208"/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/>
      <c r="AR243" s="208"/>
      <c r="AS243" s="208"/>
      <c r="AT243" s="208"/>
      <c r="AU243" s="208"/>
      <c r="AV243" s="208"/>
    </row>
    <row r="244" spans="1:48" ht="11.25">
      <c r="A244" s="208"/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/>
      <c r="AR244" s="208"/>
      <c r="AS244" s="208"/>
      <c r="AT244" s="208"/>
      <c r="AU244" s="208"/>
      <c r="AV244" s="208"/>
    </row>
    <row r="245" spans="1:48" ht="11.25">
      <c r="A245" s="208"/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  <c r="AM245" s="208"/>
      <c r="AN245" s="208"/>
      <c r="AO245" s="208"/>
      <c r="AP245" s="208"/>
      <c r="AQ245" s="208"/>
      <c r="AR245" s="208"/>
      <c r="AS245" s="208"/>
      <c r="AT245" s="208"/>
      <c r="AU245" s="208"/>
      <c r="AV245" s="208"/>
    </row>
    <row r="246" spans="1:48" ht="11.25">
      <c r="A246" s="208"/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</row>
    <row r="247" spans="1:48" ht="11.25">
      <c r="A247" s="208"/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8"/>
      <c r="AL247" s="208"/>
      <c r="AM247" s="208"/>
      <c r="AN247" s="208"/>
      <c r="AO247" s="208"/>
      <c r="AP247" s="208"/>
      <c r="AQ247" s="208"/>
      <c r="AR247" s="208"/>
      <c r="AS247" s="208"/>
      <c r="AT247" s="208"/>
      <c r="AU247" s="208"/>
      <c r="AV247" s="208"/>
    </row>
    <row r="248" spans="1:48" ht="11.25">
      <c r="A248" s="208"/>
      <c r="B248" s="208"/>
      <c r="C248" s="208"/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</row>
    <row r="249" spans="1:48" ht="11.25">
      <c r="A249" s="208"/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</row>
    <row r="250" spans="1:48" ht="11.25">
      <c r="A250" s="208"/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</row>
    <row r="251" spans="1:48" ht="11.25">
      <c r="A251" s="208"/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</row>
    <row r="252" spans="1:48" ht="11.25">
      <c r="A252" s="208"/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</row>
    <row r="253" spans="1:48" ht="11.25">
      <c r="A253" s="208"/>
      <c r="B253" s="208"/>
      <c r="C253" s="208"/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</row>
    <row r="254" spans="1:48" ht="11.25">
      <c r="A254" s="208"/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</row>
    <row r="255" spans="1:48" ht="11.25">
      <c r="A255" s="208"/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</row>
    <row r="256" spans="1:48" ht="11.25">
      <c r="A256" s="208"/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</row>
    <row r="257" spans="1:48" ht="11.25">
      <c r="A257" s="208"/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</row>
    <row r="258" spans="1:48" ht="11.25">
      <c r="A258" s="208"/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</row>
    <row r="259" spans="1:48" ht="11.25">
      <c r="A259" s="208"/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</row>
    <row r="260" spans="1:48" ht="11.25">
      <c r="A260" s="208"/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8"/>
      <c r="AT260" s="208"/>
      <c r="AU260" s="208"/>
      <c r="AV260" s="208"/>
    </row>
    <row r="261" spans="1:48" ht="11.25">
      <c r="A261" s="208"/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/>
      <c r="AS261" s="208"/>
      <c r="AT261" s="208"/>
      <c r="AU261" s="208"/>
      <c r="AV261" s="208"/>
    </row>
    <row r="262" spans="1:48" ht="11.25">
      <c r="A262" s="302"/>
      <c r="B262" s="302"/>
      <c r="C262" s="302"/>
      <c r="D262" s="302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208"/>
      <c r="AK262" s="208"/>
      <c r="AL262" s="208"/>
      <c r="AM262" s="208"/>
      <c r="AN262" s="208"/>
      <c r="AO262" s="208"/>
      <c r="AP262" s="208"/>
      <c r="AQ262" s="208"/>
      <c r="AR262" s="208"/>
      <c r="AS262" s="208"/>
      <c r="AT262" s="208"/>
      <c r="AU262" s="208"/>
      <c r="AV262" s="208"/>
    </row>
    <row r="263" spans="1:48" ht="11.25">
      <c r="A263" s="208"/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</row>
    <row r="264" spans="1:48" ht="15.75">
      <c r="A264" s="208"/>
      <c r="B264" s="208"/>
      <c r="C264" s="208"/>
      <c r="D264" s="300"/>
      <c r="E264" s="208"/>
      <c r="F264" s="358"/>
      <c r="G264" s="359"/>
      <c r="H264" s="359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</row>
    <row r="265" spans="1:48" ht="11.25">
      <c r="A265" s="229"/>
      <c r="B265" s="305"/>
      <c r="C265" s="305"/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</row>
    <row r="266" spans="1:48" ht="11.25">
      <c r="A266" s="229"/>
      <c r="B266" s="229"/>
      <c r="C266" s="229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</row>
    <row r="267" spans="1:48" ht="11.25">
      <c r="A267" s="208"/>
      <c r="B267" s="208"/>
      <c r="C267" s="229"/>
      <c r="D267" s="229"/>
      <c r="E267" s="229"/>
      <c r="F267" s="229"/>
      <c r="G267" s="229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</row>
    <row r="268" spans="1:48" ht="11.25">
      <c r="A268" s="208"/>
      <c r="B268" s="208"/>
      <c r="C268" s="229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  <c r="AJ268" s="208"/>
      <c r="AK268" s="208"/>
      <c r="AL268" s="208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</row>
    <row r="269" spans="1:48" ht="11.25">
      <c r="A269" s="208"/>
      <c r="B269" s="208"/>
      <c r="C269" s="229"/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  <c r="AJ269" s="208"/>
      <c r="AK269" s="208"/>
      <c r="AL269" s="208"/>
      <c r="AM269" s="208"/>
      <c r="AN269" s="208"/>
      <c r="AO269" s="208"/>
      <c r="AP269" s="208"/>
      <c r="AQ269" s="208"/>
      <c r="AR269" s="208"/>
      <c r="AS269" s="208"/>
      <c r="AT269" s="208"/>
      <c r="AU269" s="208"/>
      <c r="AV269" s="208"/>
    </row>
    <row r="270" spans="1:48" ht="11.25">
      <c r="A270" s="208"/>
      <c r="B270" s="208"/>
      <c r="C270" s="229"/>
      <c r="D270" s="229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</row>
    <row r="271" spans="1:48" ht="11.25">
      <c r="A271" s="208"/>
      <c r="B271" s="208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  <c r="AJ271" s="208"/>
      <c r="AK271" s="208"/>
      <c r="AL271" s="208"/>
      <c r="AM271" s="208"/>
      <c r="AN271" s="208"/>
      <c r="AO271" s="208"/>
      <c r="AP271" s="208"/>
      <c r="AQ271" s="208"/>
      <c r="AR271" s="208"/>
      <c r="AS271" s="208"/>
      <c r="AT271" s="208"/>
      <c r="AU271" s="208"/>
      <c r="AV271" s="208"/>
    </row>
    <row r="272" spans="1:48" ht="11.25">
      <c r="A272" s="208"/>
      <c r="B272" s="208"/>
      <c r="C272" s="208"/>
      <c r="D272" s="208"/>
      <c r="E272" s="208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  <c r="AJ272" s="208"/>
      <c r="AK272" s="208"/>
      <c r="AL272" s="208"/>
      <c r="AM272" s="208"/>
      <c r="AN272" s="208"/>
      <c r="AO272" s="208"/>
      <c r="AP272" s="208"/>
      <c r="AQ272" s="208"/>
      <c r="AR272" s="208"/>
      <c r="AS272" s="208"/>
      <c r="AT272" s="208"/>
      <c r="AU272" s="208"/>
      <c r="AV272" s="208"/>
    </row>
    <row r="273" spans="1:48" ht="11.25">
      <c r="A273" s="208"/>
      <c r="B273" s="208"/>
      <c r="C273" s="208"/>
      <c r="D273" s="208"/>
      <c r="E273" s="208"/>
      <c r="F273" s="229"/>
      <c r="G273" s="229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  <c r="AJ273" s="208"/>
      <c r="AK273" s="208"/>
      <c r="AL273" s="208"/>
      <c r="AM273" s="208"/>
      <c r="AN273" s="208"/>
      <c r="AO273" s="208"/>
      <c r="AP273" s="208"/>
      <c r="AQ273" s="208"/>
      <c r="AR273" s="208"/>
      <c r="AS273" s="208"/>
      <c r="AT273" s="208"/>
      <c r="AU273" s="208"/>
      <c r="AV273" s="208"/>
    </row>
    <row r="274" spans="1:48" ht="11.25">
      <c r="A274" s="208"/>
      <c r="B274" s="208"/>
      <c r="C274" s="208"/>
      <c r="D274" s="208"/>
      <c r="E274" s="208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8"/>
      <c r="AT274" s="208"/>
      <c r="AU274" s="208"/>
      <c r="AV274" s="208"/>
    </row>
    <row r="275" spans="1:48" ht="11.25">
      <c r="A275" s="208"/>
      <c r="B275" s="208"/>
      <c r="C275" s="208"/>
      <c r="D275" s="208"/>
      <c r="E275" s="208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</row>
    <row r="276" spans="1:48" ht="11.25">
      <c r="A276" s="208"/>
      <c r="B276" s="208"/>
      <c r="C276" s="208"/>
      <c r="D276" s="208"/>
      <c r="E276" s="208"/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</row>
    <row r="277" spans="1:48" ht="11.25">
      <c r="A277" s="208"/>
      <c r="B277" s="208"/>
      <c r="C277" s="208"/>
      <c r="D277" s="208"/>
      <c r="E277" s="208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/>
      <c r="AU277" s="208"/>
      <c r="AV277" s="208"/>
    </row>
    <row r="278" spans="1:48" ht="11.25">
      <c r="A278" s="208"/>
      <c r="B278" s="208"/>
      <c r="C278" s="208"/>
      <c r="D278" s="208"/>
      <c r="E278" s="208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8"/>
      <c r="AT278" s="208"/>
      <c r="AU278" s="208"/>
      <c r="AV278" s="208"/>
    </row>
    <row r="279" spans="1:48" ht="11.25">
      <c r="A279" s="208"/>
      <c r="B279" s="208"/>
      <c r="C279" s="208"/>
      <c r="D279" s="208"/>
      <c r="E279" s="208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  <c r="AJ279" s="208"/>
      <c r="AK279" s="208"/>
      <c r="AL279" s="208"/>
      <c r="AM279" s="208"/>
      <c r="AN279" s="208"/>
      <c r="AO279" s="208"/>
      <c r="AP279" s="208"/>
      <c r="AQ279" s="208"/>
      <c r="AR279" s="208"/>
      <c r="AS279" s="208"/>
      <c r="AT279" s="208"/>
      <c r="AU279" s="208"/>
      <c r="AV279" s="208"/>
    </row>
    <row r="280" spans="1:48" ht="11.25">
      <c r="A280" s="208"/>
      <c r="B280" s="208"/>
      <c r="C280" s="208"/>
      <c r="D280" s="208"/>
      <c r="E280" s="208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  <c r="AJ280" s="208"/>
      <c r="AK280" s="208"/>
      <c r="AL280" s="208"/>
      <c r="AM280" s="208"/>
      <c r="AN280" s="208"/>
      <c r="AO280" s="208"/>
      <c r="AP280" s="208"/>
      <c r="AQ280" s="208"/>
      <c r="AR280" s="208"/>
      <c r="AS280" s="208"/>
      <c r="AT280" s="208"/>
      <c r="AU280" s="208"/>
      <c r="AV280" s="208"/>
    </row>
    <row r="281" spans="1:48" ht="11.25">
      <c r="A281" s="208"/>
      <c r="B281" s="208"/>
      <c r="C281" s="208"/>
      <c r="D281" s="208"/>
      <c r="E281" s="208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  <c r="AJ281" s="208"/>
      <c r="AK281" s="208"/>
      <c r="AL281" s="208"/>
      <c r="AM281" s="208"/>
      <c r="AN281" s="208"/>
      <c r="AO281" s="208"/>
      <c r="AP281" s="208"/>
      <c r="AQ281" s="208"/>
      <c r="AR281" s="208"/>
      <c r="AS281" s="208"/>
      <c r="AT281" s="208"/>
      <c r="AU281" s="208"/>
      <c r="AV281" s="208"/>
    </row>
    <row r="282" spans="1:48" ht="11.25">
      <c r="A282" s="208"/>
      <c r="B282" s="208"/>
      <c r="C282" s="208"/>
      <c r="D282" s="208"/>
      <c r="E282" s="208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08"/>
      <c r="AT282" s="208"/>
      <c r="AU282" s="208"/>
      <c r="AV282" s="208"/>
    </row>
    <row r="283" spans="1:48" ht="11.25">
      <c r="A283" s="208"/>
      <c r="B283" s="208"/>
      <c r="C283" s="208"/>
      <c r="D283" s="208"/>
      <c r="E283" s="208"/>
      <c r="F283" s="229"/>
      <c r="G283" s="229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</row>
    <row r="284" spans="1:48" ht="11.25">
      <c r="A284" s="208"/>
      <c r="B284" s="208"/>
      <c r="C284" s="208"/>
      <c r="D284" s="208"/>
      <c r="E284" s="208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08"/>
      <c r="AK284" s="208"/>
      <c r="AL284" s="208"/>
      <c r="AM284" s="208"/>
      <c r="AN284" s="208"/>
      <c r="AO284" s="208"/>
      <c r="AP284" s="208"/>
      <c r="AQ284" s="208"/>
      <c r="AR284" s="208"/>
      <c r="AS284" s="208"/>
      <c r="AT284" s="208"/>
      <c r="AU284" s="208"/>
      <c r="AV284" s="208"/>
    </row>
    <row r="285" spans="1:48" ht="11.25">
      <c r="A285" s="208"/>
      <c r="B285" s="208"/>
      <c r="C285" s="208"/>
      <c r="D285" s="208"/>
      <c r="E285" s="208"/>
      <c r="F285" s="229"/>
      <c r="G285" s="229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  <c r="AJ285" s="208"/>
      <c r="AK285" s="208"/>
      <c r="AL285" s="208"/>
      <c r="AM285" s="208"/>
      <c r="AN285" s="208"/>
      <c r="AO285" s="208"/>
      <c r="AP285" s="208"/>
      <c r="AQ285" s="208"/>
      <c r="AR285" s="208"/>
      <c r="AS285" s="208"/>
      <c r="AT285" s="208"/>
      <c r="AU285" s="208"/>
      <c r="AV285" s="208"/>
    </row>
    <row r="286" spans="1:48" ht="11.25">
      <c r="A286" s="208"/>
      <c r="B286" s="208"/>
      <c r="C286" s="208"/>
      <c r="D286" s="208"/>
      <c r="E286" s="208"/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</row>
    <row r="287" spans="1:48" ht="11.25">
      <c r="A287" s="229"/>
      <c r="B287" s="208"/>
      <c r="C287" s="229"/>
      <c r="D287" s="229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</row>
    <row r="288" spans="1:48" ht="11.25">
      <c r="A288" s="208"/>
      <c r="B288" s="208"/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</row>
    <row r="289" spans="1:48" ht="15.75">
      <c r="A289" s="208"/>
      <c r="B289" s="208"/>
      <c r="C289" s="208"/>
      <c r="D289" s="300"/>
      <c r="E289" s="208"/>
      <c r="F289" s="358"/>
      <c r="G289" s="359"/>
      <c r="H289" s="359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</row>
    <row r="290" spans="1:48" ht="11.25">
      <c r="A290" s="229"/>
      <c r="B290" s="208"/>
      <c r="C290" s="305"/>
      <c r="D290" s="305"/>
      <c r="E290" s="208"/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</row>
    <row r="291" spans="1:48" ht="11.25">
      <c r="A291" s="229"/>
      <c r="B291" s="229"/>
      <c r="C291" s="229"/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</row>
    <row r="292" spans="1:48" ht="11.25">
      <c r="A292" s="208"/>
      <c r="B292" s="208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</row>
    <row r="293" spans="1:48" ht="11.25">
      <c r="A293" s="208"/>
      <c r="B293" s="208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</row>
    <row r="294" spans="1:48" ht="11.25">
      <c r="A294" s="208"/>
      <c r="B294" s="208"/>
      <c r="C294" s="229"/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</row>
    <row r="295" spans="1:48" ht="11.25">
      <c r="A295" s="208"/>
      <c r="B295" s="208"/>
      <c r="C295" s="229"/>
      <c r="D295" s="229"/>
      <c r="E295" s="229"/>
      <c r="F295" s="229"/>
      <c r="G295" s="229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</row>
    <row r="296" spans="1:48" ht="11.25">
      <c r="A296" s="208"/>
      <c r="B296" s="208"/>
      <c r="C296" s="229"/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</row>
    <row r="297" spans="1:48" ht="11.25">
      <c r="A297" s="208"/>
      <c r="B297" s="208"/>
      <c r="C297" s="208"/>
      <c r="D297" s="208"/>
      <c r="E297" s="208"/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</row>
    <row r="298" spans="1:48" ht="11.25">
      <c r="A298" s="208"/>
      <c r="B298" s="208"/>
      <c r="C298" s="208"/>
      <c r="D298" s="208"/>
      <c r="E298" s="208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</row>
    <row r="299" spans="1:48" ht="11.25">
      <c r="A299" s="208"/>
      <c r="B299" s="208"/>
      <c r="C299" s="208"/>
      <c r="D299" s="208"/>
      <c r="E299" s="208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</row>
    <row r="300" spans="1:48" ht="11.25">
      <c r="A300" s="208"/>
      <c r="B300" s="208"/>
      <c r="C300" s="208"/>
      <c r="D300" s="208"/>
      <c r="E300" s="208"/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</row>
    <row r="301" spans="1:48" ht="11.25">
      <c r="A301" s="208"/>
      <c r="B301" s="208"/>
      <c r="C301" s="208"/>
      <c r="D301" s="208"/>
      <c r="E301" s="208"/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</row>
    <row r="302" spans="1:48" ht="11.25">
      <c r="A302" s="208"/>
      <c r="B302" s="208"/>
      <c r="C302" s="208"/>
      <c r="D302" s="208"/>
      <c r="E302" s="208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</row>
    <row r="303" spans="1:48" ht="11.25">
      <c r="A303" s="208"/>
      <c r="B303" s="208"/>
      <c r="C303" s="208"/>
      <c r="D303" s="208"/>
      <c r="E303" s="208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</row>
    <row r="304" spans="1:48" ht="11.25">
      <c r="A304" s="208"/>
      <c r="B304" s="208"/>
      <c r="C304" s="208"/>
      <c r="D304" s="208"/>
      <c r="E304" s="208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</row>
    <row r="305" spans="1:48" ht="11.25">
      <c r="A305" s="208"/>
      <c r="B305" s="208"/>
      <c r="C305" s="208"/>
      <c r="D305" s="208"/>
      <c r="E305" s="208"/>
      <c r="F305" s="229"/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</row>
    <row r="306" spans="1:48" ht="11.25">
      <c r="A306" s="208"/>
      <c r="B306" s="208"/>
      <c r="C306" s="208"/>
      <c r="D306" s="208"/>
      <c r="E306" s="208"/>
      <c r="F306" s="229"/>
      <c r="G306" s="229"/>
      <c r="H306" s="229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</row>
    <row r="307" spans="1:48" ht="11.25">
      <c r="A307" s="208"/>
      <c r="B307" s="208"/>
      <c r="C307" s="208"/>
      <c r="D307" s="208"/>
      <c r="E307" s="208"/>
      <c r="F307" s="229"/>
      <c r="G307" s="229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</row>
    <row r="308" spans="1:48" ht="11.25">
      <c r="A308" s="208"/>
      <c r="B308" s="208"/>
      <c r="C308" s="208"/>
      <c r="D308" s="208"/>
      <c r="E308" s="208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</row>
    <row r="309" spans="1:48" ht="11.25">
      <c r="A309" s="208"/>
      <c r="B309" s="208"/>
      <c r="C309" s="208"/>
      <c r="D309" s="208"/>
      <c r="E309" s="208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</row>
    <row r="310" spans="1:48" ht="11.25">
      <c r="A310" s="208"/>
      <c r="B310" s="208"/>
      <c r="C310" s="208"/>
      <c r="D310" s="208"/>
      <c r="E310" s="208"/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</row>
    <row r="311" spans="1:48" ht="11.25">
      <c r="A311" s="208"/>
      <c r="B311" s="208"/>
      <c r="C311" s="208"/>
      <c r="D311" s="208"/>
      <c r="E311" s="208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</row>
    <row r="312" spans="1:48" ht="11.25">
      <c r="A312" s="208"/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</row>
    <row r="313" spans="1:48" ht="11.25">
      <c r="A313" s="229"/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08"/>
      <c r="AT313" s="208"/>
      <c r="AU313" s="208"/>
      <c r="AV313" s="208"/>
    </row>
    <row r="314" spans="1:48" ht="11.25">
      <c r="A314" s="229"/>
      <c r="B314" s="229"/>
      <c r="C314" s="208"/>
      <c r="D314" s="208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/>
      <c r="AU314" s="208"/>
      <c r="AV314" s="208"/>
    </row>
    <row r="315" spans="1:48" ht="11.25">
      <c r="A315" s="229"/>
      <c r="B315" s="229"/>
      <c r="C315" s="229"/>
      <c r="D315" s="229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8"/>
      <c r="AT315" s="208"/>
      <c r="AU315" s="208"/>
      <c r="AV315" s="208"/>
    </row>
    <row r="316" spans="1:48" ht="11.25">
      <c r="A316" s="229"/>
      <c r="B316" s="229"/>
      <c r="C316" s="229"/>
      <c r="D316" s="229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</row>
    <row r="317" spans="1:48" ht="11.25">
      <c r="A317" s="229"/>
      <c r="B317" s="229"/>
      <c r="C317" s="229"/>
      <c r="D317" s="229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</row>
    <row r="318" spans="1:48" ht="11.25">
      <c r="A318" s="229"/>
      <c r="B318" s="229"/>
      <c r="C318" s="229"/>
      <c r="D318" s="229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</row>
    <row r="319" spans="1:48" ht="11.25">
      <c r="A319" s="229"/>
      <c r="B319" s="229"/>
      <c r="C319" s="229"/>
      <c r="D319" s="229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</row>
    <row r="320" spans="1:48" ht="11.25">
      <c r="A320" s="229"/>
      <c r="B320" s="229"/>
      <c r="C320" s="229"/>
      <c r="D320" s="229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</row>
    <row r="321" spans="1:48" ht="11.25">
      <c r="A321" s="229"/>
      <c r="B321" s="229"/>
      <c r="C321" s="229"/>
      <c r="D321" s="229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</row>
    <row r="322" spans="1:48" ht="11.25">
      <c r="A322" s="229"/>
      <c r="B322" s="229"/>
      <c r="C322" s="229"/>
      <c r="D322" s="229"/>
      <c r="E322" s="208"/>
      <c r="F322" s="208"/>
      <c r="G322" s="208"/>
      <c r="H322" s="208"/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</row>
    <row r="323" spans="1:48" ht="11.25">
      <c r="A323" s="229"/>
      <c r="B323" s="229"/>
      <c r="C323" s="229"/>
      <c r="D323" s="229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8"/>
      <c r="AJ323" s="208"/>
      <c r="AK323" s="208"/>
      <c r="AL323" s="208"/>
      <c r="AM323" s="208"/>
      <c r="AN323" s="208"/>
      <c r="AO323" s="208"/>
      <c r="AP323" s="208"/>
      <c r="AQ323" s="208"/>
      <c r="AR323" s="208"/>
      <c r="AS323" s="208"/>
      <c r="AT323" s="208"/>
      <c r="AU323" s="208"/>
      <c r="AV323" s="208"/>
    </row>
    <row r="324" spans="1:48" ht="11.25">
      <c r="A324" s="229"/>
      <c r="B324" s="229"/>
      <c r="C324" s="229"/>
      <c r="D324" s="229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8"/>
      <c r="AJ324" s="208"/>
      <c r="AK324" s="208"/>
      <c r="AL324" s="208"/>
      <c r="AM324" s="208"/>
      <c r="AN324" s="208"/>
      <c r="AO324" s="208"/>
      <c r="AP324" s="208"/>
      <c r="AQ324" s="208"/>
      <c r="AR324" s="208"/>
      <c r="AS324" s="208"/>
      <c r="AT324" s="208"/>
      <c r="AU324" s="208"/>
      <c r="AV324" s="208"/>
    </row>
    <row r="325" spans="1:48" ht="11.25">
      <c r="A325" s="229"/>
      <c r="B325" s="229"/>
      <c r="C325" s="229"/>
      <c r="D325" s="229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  <c r="AP325" s="208"/>
      <c r="AQ325" s="208"/>
      <c r="AR325" s="208"/>
      <c r="AS325" s="208"/>
      <c r="AT325" s="208"/>
      <c r="AU325" s="208"/>
      <c r="AV325" s="208"/>
    </row>
    <row r="326" spans="1:48" ht="11.25">
      <c r="A326" s="229"/>
      <c r="B326" s="229"/>
      <c r="C326" s="229"/>
      <c r="D326" s="229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</row>
    <row r="327" spans="1:48" ht="11.25">
      <c r="A327" s="229"/>
      <c r="B327" s="229"/>
      <c r="C327" s="229"/>
      <c r="D327" s="229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</row>
    <row r="328" spans="1:48" ht="11.25">
      <c r="A328" s="229"/>
      <c r="B328" s="229"/>
      <c r="C328" s="229"/>
      <c r="D328" s="229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</row>
    <row r="329" spans="1:48" ht="11.25">
      <c r="A329" s="229"/>
      <c r="B329" s="229"/>
      <c r="C329" s="229"/>
      <c r="D329" s="229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</row>
    <row r="330" spans="1:48" ht="11.25">
      <c r="A330" s="229"/>
      <c r="B330" s="229"/>
      <c r="C330" s="229"/>
      <c r="D330" s="229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</row>
    <row r="331" spans="1:48" ht="11.25">
      <c r="A331" s="229"/>
      <c r="B331" s="229"/>
      <c r="C331" s="229"/>
      <c r="D331" s="229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8"/>
      <c r="AT331" s="208"/>
      <c r="AU331" s="208"/>
      <c r="AV331" s="208"/>
    </row>
    <row r="332" spans="1:48" ht="11.25">
      <c r="A332" s="229"/>
      <c r="B332" s="229"/>
      <c r="C332" s="229"/>
      <c r="D332" s="229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8"/>
      <c r="AT332" s="208"/>
      <c r="AU332" s="208"/>
      <c r="AV332" s="208"/>
    </row>
    <row r="333" spans="1:48" ht="11.25">
      <c r="A333" s="229"/>
      <c r="B333" s="229"/>
      <c r="C333" s="229"/>
      <c r="D333" s="229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</row>
    <row r="334" spans="1:48" ht="11.25">
      <c r="A334" s="229"/>
      <c r="B334" s="229"/>
      <c r="C334" s="229"/>
      <c r="D334" s="229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  <c r="AM334" s="208"/>
      <c r="AN334" s="208"/>
      <c r="AO334" s="208"/>
      <c r="AP334" s="208"/>
      <c r="AQ334" s="208"/>
      <c r="AR334" s="208"/>
      <c r="AS334" s="208"/>
      <c r="AT334" s="208"/>
      <c r="AU334" s="208"/>
      <c r="AV334" s="208"/>
    </row>
    <row r="335" spans="1:48" ht="11.25">
      <c r="A335" s="229"/>
      <c r="B335" s="229"/>
      <c r="C335" s="229"/>
      <c r="D335" s="229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  <c r="AP335" s="208"/>
      <c r="AQ335" s="208"/>
      <c r="AR335" s="208"/>
      <c r="AS335" s="208"/>
      <c r="AT335" s="208"/>
      <c r="AU335" s="208"/>
      <c r="AV335" s="208"/>
    </row>
    <row r="336" spans="1:48" ht="11.25">
      <c r="A336" s="229"/>
      <c r="B336" s="229"/>
      <c r="C336" s="229"/>
      <c r="D336" s="229"/>
      <c r="E336" s="208"/>
      <c r="F336" s="208"/>
      <c r="G336" s="208"/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</row>
    <row r="337" spans="1:48" ht="11.25">
      <c r="A337" s="229"/>
      <c r="B337" s="229"/>
      <c r="C337" s="229"/>
      <c r="D337" s="229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8"/>
      <c r="AT337" s="208"/>
      <c r="AU337" s="208"/>
      <c r="AV337" s="208"/>
    </row>
    <row r="338" spans="1:48" ht="11.25">
      <c r="A338" s="229"/>
      <c r="B338" s="229"/>
      <c r="C338" s="229"/>
      <c r="D338" s="229"/>
      <c r="E338" s="208"/>
      <c r="F338" s="208"/>
      <c r="G338" s="208"/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08"/>
      <c r="AT338" s="208"/>
      <c r="AU338" s="208"/>
      <c r="AV338" s="208"/>
    </row>
    <row r="339" spans="1:48" ht="11.25">
      <c r="A339" s="229"/>
      <c r="B339" s="229"/>
      <c r="C339" s="229"/>
      <c r="D339" s="229"/>
      <c r="E339" s="208"/>
      <c r="F339" s="208"/>
      <c r="G339" s="208"/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/>
      <c r="AH339" s="208"/>
      <c r="AI339" s="208"/>
      <c r="AJ339" s="208"/>
      <c r="AK339" s="208"/>
      <c r="AL339" s="208"/>
      <c r="AM339" s="208"/>
      <c r="AN339" s="208"/>
      <c r="AO339" s="208"/>
      <c r="AP339" s="208"/>
      <c r="AQ339" s="208"/>
      <c r="AR339" s="208"/>
      <c r="AS339" s="208"/>
      <c r="AT339" s="208"/>
      <c r="AU339" s="208"/>
      <c r="AV339" s="208"/>
    </row>
    <row r="340" spans="1:48" ht="11.25">
      <c r="A340" s="229"/>
      <c r="B340" s="229"/>
      <c r="C340" s="229"/>
      <c r="D340" s="229"/>
      <c r="E340" s="208"/>
      <c r="F340" s="208"/>
      <c r="G340" s="208"/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/>
      <c r="AH340" s="208"/>
      <c r="AI340" s="208"/>
      <c r="AJ340" s="208"/>
      <c r="AK340" s="208"/>
      <c r="AL340" s="208"/>
      <c r="AM340" s="208"/>
      <c r="AN340" s="208"/>
      <c r="AO340" s="208"/>
      <c r="AP340" s="208"/>
      <c r="AQ340" s="208"/>
      <c r="AR340" s="208"/>
      <c r="AS340" s="208"/>
      <c r="AT340" s="208"/>
      <c r="AU340" s="208"/>
      <c r="AV340" s="208"/>
    </row>
    <row r="341" spans="1:48" ht="11.25">
      <c r="A341" s="229"/>
      <c r="B341" s="229"/>
      <c r="C341" s="229"/>
      <c r="D341" s="229"/>
      <c r="E341" s="208"/>
      <c r="F341" s="208"/>
      <c r="G341" s="208"/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/>
      <c r="AH341" s="208"/>
      <c r="AI341" s="208"/>
      <c r="AJ341" s="208"/>
      <c r="AK341" s="208"/>
      <c r="AL341" s="208"/>
      <c r="AM341" s="208"/>
      <c r="AN341" s="208"/>
      <c r="AO341" s="208"/>
      <c r="AP341" s="208"/>
      <c r="AQ341" s="208"/>
      <c r="AR341" s="208"/>
      <c r="AS341" s="208"/>
      <c r="AT341" s="208"/>
      <c r="AU341" s="208"/>
      <c r="AV341" s="208"/>
    </row>
    <row r="342" spans="1:48" ht="11.25">
      <c r="A342" s="229"/>
      <c r="B342" s="229"/>
      <c r="C342" s="229"/>
      <c r="D342" s="229"/>
      <c r="E342" s="208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8"/>
      <c r="AT342" s="208"/>
      <c r="AU342" s="208"/>
      <c r="AV342" s="208"/>
    </row>
    <row r="343" spans="1:48" ht="11.25">
      <c r="A343" s="229"/>
      <c r="B343" s="229"/>
      <c r="C343" s="229"/>
      <c r="D343" s="229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8"/>
      <c r="AJ343" s="208"/>
      <c r="AK343" s="208"/>
      <c r="AL343" s="208"/>
      <c r="AM343" s="208"/>
      <c r="AN343" s="208"/>
      <c r="AO343" s="208"/>
      <c r="AP343" s="208"/>
      <c r="AQ343" s="208"/>
      <c r="AR343" s="208"/>
      <c r="AS343" s="208"/>
      <c r="AT343" s="208"/>
      <c r="AU343" s="208"/>
      <c r="AV343" s="208"/>
    </row>
    <row r="344" spans="1:48" ht="11.25">
      <c r="A344" s="229"/>
      <c r="B344" s="229"/>
      <c r="C344" s="229"/>
      <c r="D344" s="229"/>
      <c r="E344" s="208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/>
      <c r="AH344" s="208"/>
      <c r="AI344" s="208"/>
      <c r="AJ344" s="208"/>
      <c r="AK344" s="208"/>
      <c r="AL344" s="208"/>
      <c r="AM344" s="208"/>
      <c r="AN344" s="208"/>
      <c r="AO344" s="208"/>
      <c r="AP344" s="208"/>
      <c r="AQ344" s="208"/>
      <c r="AR344" s="208"/>
      <c r="AS344" s="208"/>
      <c r="AT344" s="208"/>
      <c r="AU344" s="208"/>
      <c r="AV344" s="208"/>
    </row>
    <row r="345" spans="1:48" ht="11.25">
      <c r="A345" s="229"/>
      <c r="B345" s="229"/>
      <c r="C345" s="229"/>
      <c r="D345" s="229"/>
      <c r="E345" s="208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8"/>
      <c r="AT345" s="208"/>
      <c r="AU345" s="208"/>
      <c r="AV345" s="208"/>
    </row>
    <row r="346" spans="1:48" ht="11.25">
      <c r="A346" s="229"/>
      <c r="B346" s="229"/>
      <c r="C346" s="229"/>
      <c r="D346" s="229"/>
      <c r="E346" s="208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8"/>
      <c r="AM346" s="208"/>
      <c r="AN346" s="208"/>
      <c r="AO346" s="208"/>
      <c r="AP346" s="208"/>
      <c r="AQ346" s="208"/>
      <c r="AR346" s="208"/>
      <c r="AS346" s="208"/>
      <c r="AT346" s="208"/>
      <c r="AU346" s="208"/>
      <c r="AV346" s="208"/>
    </row>
    <row r="347" spans="1:48" ht="11.25">
      <c r="A347" s="229"/>
      <c r="B347" s="229"/>
      <c r="C347" s="229"/>
      <c r="D347" s="229"/>
      <c r="E347" s="208"/>
      <c r="F347" s="208"/>
      <c r="G347" s="208"/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/>
      <c r="AH347" s="208"/>
      <c r="AI347" s="208"/>
      <c r="AJ347" s="208"/>
      <c r="AK347" s="208"/>
      <c r="AL347" s="208"/>
      <c r="AM347" s="208"/>
      <c r="AN347" s="208"/>
      <c r="AO347" s="208"/>
      <c r="AP347" s="208"/>
      <c r="AQ347" s="208"/>
      <c r="AR347" s="208"/>
      <c r="AS347" s="208"/>
      <c r="AT347" s="208"/>
      <c r="AU347" s="208"/>
      <c r="AV347" s="208"/>
    </row>
    <row r="348" spans="1:48" ht="11.25">
      <c r="A348" s="229"/>
      <c r="B348" s="229"/>
      <c r="C348" s="229"/>
      <c r="D348" s="229"/>
      <c r="E348" s="208"/>
      <c r="F348" s="208"/>
      <c r="G348" s="208"/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  <c r="Y348" s="208"/>
      <c r="Z348" s="208"/>
      <c r="AA348" s="208"/>
      <c r="AB348" s="208"/>
      <c r="AC348" s="208"/>
      <c r="AD348" s="208"/>
      <c r="AE348" s="208"/>
      <c r="AF348" s="208"/>
      <c r="AG348" s="208"/>
      <c r="AH348" s="208"/>
      <c r="AI348" s="208"/>
      <c r="AJ348" s="208"/>
      <c r="AK348" s="208"/>
      <c r="AL348" s="208"/>
      <c r="AM348" s="208"/>
      <c r="AN348" s="208"/>
      <c r="AO348" s="208"/>
      <c r="AP348" s="208"/>
      <c r="AQ348" s="208"/>
      <c r="AR348" s="208"/>
      <c r="AS348" s="208"/>
      <c r="AT348" s="208"/>
      <c r="AU348" s="208"/>
      <c r="AV348" s="208"/>
    </row>
    <row r="349" spans="1:48" ht="11.25">
      <c r="A349" s="229"/>
      <c r="B349" s="229"/>
      <c r="C349" s="229"/>
      <c r="D349" s="229"/>
      <c r="E349" s="208"/>
      <c r="F349" s="208"/>
      <c r="G349" s="208"/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8"/>
      <c r="AJ349" s="208"/>
      <c r="AK349" s="208"/>
      <c r="AL349" s="208"/>
      <c r="AM349" s="208"/>
      <c r="AN349" s="208"/>
      <c r="AO349" s="208"/>
      <c r="AP349" s="208"/>
      <c r="AQ349" s="208"/>
      <c r="AR349" s="208"/>
      <c r="AS349" s="208"/>
      <c r="AT349" s="208"/>
      <c r="AU349" s="208"/>
      <c r="AV349" s="208"/>
    </row>
    <row r="350" spans="1:48" ht="11.25">
      <c r="A350" s="229"/>
      <c r="B350" s="229"/>
      <c r="C350" s="229"/>
      <c r="D350" s="229"/>
      <c r="E350" s="208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08"/>
      <c r="AK350" s="208"/>
      <c r="AL350" s="208"/>
      <c r="AM350" s="208"/>
      <c r="AN350" s="208"/>
      <c r="AO350" s="208"/>
      <c r="AP350" s="208"/>
      <c r="AQ350" s="208"/>
      <c r="AR350" s="208"/>
      <c r="AS350" s="208"/>
      <c r="AT350" s="208"/>
      <c r="AU350" s="208"/>
      <c r="AV350" s="208"/>
    </row>
    <row r="351" spans="1:48" ht="11.25">
      <c r="A351" s="229"/>
      <c r="B351" s="229"/>
      <c r="C351" s="229"/>
      <c r="D351" s="229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/>
      <c r="AH351" s="208"/>
      <c r="AI351" s="208"/>
      <c r="AJ351" s="208"/>
      <c r="AK351" s="208"/>
      <c r="AL351" s="208"/>
      <c r="AM351" s="208"/>
      <c r="AN351" s="208"/>
      <c r="AO351" s="208"/>
      <c r="AP351" s="208"/>
      <c r="AQ351" s="208"/>
      <c r="AR351" s="208"/>
      <c r="AS351" s="208"/>
      <c r="AT351" s="208"/>
      <c r="AU351" s="208"/>
      <c r="AV351" s="208"/>
    </row>
    <row r="352" spans="1:48" ht="11.25">
      <c r="A352" s="229"/>
      <c r="B352" s="229"/>
      <c r="C352" s="229"/>
      <c r="D352" s="229"/>
      <c r="E352" s="208"/>
      <c r="F352" s="208"/>
      <c r="G352" s="208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  <c r="AP352" s="208"/>
      <c r="AQ352" s="208"/>
      <c r="AR352" s="208"/>
      <c r="AS352" s="208"/>
      <c r="AT352" s="208"/>
      <c r="AU352" s="208"/>
      <c r="AV352" s="208"/>
    </row>
    <row r="353" spans="1:48" ht="11.25">
      <c r="A353" s="229"/>
      <c r="B353" s="229"/>
      <c r="C353" s="229"/>
      <c r="D353" s="229"/>
      <c r="E353" s="208"/>
      <c r="F353" s="208"/>
      <c r="G353" s="208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/>
      <c r="AH353" s="208"/>
      <c r="AI353" s="208"/>
      <c r="AJ353" s="208"/>
      <c r="AK353" s="208"/>
      <c r="AL353" s="208"/>
      <c r="AM353" s="208"/>
      <c r="AN353" s="208"/>
      <c r="AO353" s="208"/>
      <c r="AP353" s="208"/>
      <c r="AQ353" s="208"/>
      <c r="AR353" s="208"/>
      <c r="AS353" s="208"/>
      <c r="AT353" s="208"/>
      <c r="AU353" s="208"/>
      <c r="AV353" s="208"/>
    </row>
    <row r="354" spans="1:48" ht="11.25">
      <c r="A354" s="229"/>
      <c r="B354" s="229"/>
      <c r="C354" s="229"/>
      <c r="D354" s="229"/>
      <c r="E354" s="208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08"/>
      <c r="AK354" s="208"/>
      <c r="AL354" s="208"/>
      <c r="AM354" s="208"/>
      <c r="AN354" s="208"/>
      <c r="AO354" s="208"/>
      <c r="AP354" s="208"/>
      <c r="AQ354" s="208"/>
      <c r="AR354" s="208"/>
      <c r="AS354" s="208"/>
      <c r="AT354" s="208"/>
      <c r="AU354" s="208"/>
      <c r="AV354" s="208"/>
    </row>
    <row r="355" spans="1:48" ht="11.25">
      <c r="A355" s="229"/>
      <c r="B355" s="229"/>
      <c r="C355" s="229"/>
      <c r="D355" s="229"/>
      <c r="E355" s="208"/>
      <c r="F355" s="208"/>
      <c r="G355" s="208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  <c r="AI355" s="208"/>
      <c r="AJ355" s="208"/>
      <c r="AK355" s="208"/>
      <c r="AL355" s="208"/>
      <c r="AM355" s="208"/>
      <c r="AN355" s="208"/>
      <c r="AO355" s="208"/>
      <c r="AP355" s="208"/>
      <c r="AQ355" s="208"/>
      <c r="AR355" s="208"/>
      <c r="AS355" s="208"/>
      <c r="AT355" s="208"/>
      <c r="AU355" s="208"/>
      <c r="AV355" s="208"/>
    </row>
    <row r="356" spans="1:48" ht="11.25">
      <c r="A356" s="229"/>
      <c r="B356" s="229"/>
      <c r="C356" s="229"/>
      <c r="D356" s="229"/>
      <c r="E356" s="208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8"/>
      <c r="AT356" s="208"/>
      <c r="AU356" s="208"/>
      <c r="AV356" s="208"/>
    </row>
    <row r="357" spans="1:48" ht="11.25">
      <c r="A357" s="229"/>
      <c r="B357" s="229"/>
      <c r="C357" s="229"/>
      <c r="D357" s="229"/>
      <c r="E357" s="208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  <c r="AP357" s="208"/>
      <c r="AQ357" s="208"/>
      <c r="AR357" s="208"/>
      <c r="AS357" s="208"/>
      <c r="AT357" s="208"/>
      <c r="AU357" s="208"/>
      <c r="AV357" s="208"/>
    </row>
    <row r="358" spans="1:48" ht="11.25">
      <c r="A358" s="229"/>
      <c r="B358" s="229"/>
      <c r="C358" s="229"/>
      <c r="D358" s="229"/>
      <c r="E358" s="208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  <c r="AP358" s="208"/>
      <c r="AQ358" s="208"/>
      <c r="AR358" s="208"/>
      <c r="AS358" s="208"/>
      <c r="AT358" s="208"/>
      <c r="AU358" s="208"/>
      <c r="AV358" s="208"/>
    </row>
    <row r="359" spans="1:48" ht="11.25">
      <c r="A359" s="229"/>
      <c r="B359" s="229"/>
      <c r="C359" s="229"/>
      <c r="D359" s="229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  <c r="AP359" s="208"/>
      <c r="AQ359" s="208"/>
      <c r="AR359" s="208"/>
      <c r="AS359" s="208"/>
      <c r="AT359" s="208"/>
      <c r="AU359" s="208"/>
      <c r="AV359" s="208"/>
    </row>
    <row r="360" spans="1:48" ht="11.25">
      <c r="A360" s="229"/>
      <c r="B360" s="229"/>
      <c r="C360" s="229"/>
      <c r="D360" s="229"/>
      <c r="E360" s="208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  <c r="AP360" s="208"/>
      <c r="AQ360" s="208"/>
      <c r="AR360" s="208"/>
      <c r="AS360" s="208"/>
      <c r="AT360" s="208"/>
      <c r="AU360" s="208"/>
      <c r="AV360" s="208"/>
    </row>
    <row r="361" spans="1:48" ht="11.25">
      <c r="A361" s="208"/>
      <c r="B361" s="208"/>
      <c r="C361" s="208"/>
      <c r="D361" s="208"/>
      <c r="E361" s="208"/>
      <c r="F361" s="208"/>
      <c r="G361" s="208"/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8"/>
      <c r="AJ361" s="208"/>
      <c r="AK361" s="208"/>
      <c r="AL361" s="208"/>
      <c r="AM361" s="208"/>
      <c r="AN361" s="208"/>
      <c r="AO361" s="208"/>
      <c r="AP361" s="208"/>
      <c r="AQ361" s="208"/>
      <c r="AR361" s="208"/>
      <c r="AS361" s="208"/>
      <c r="AT361" s="208"/>
      <c r="AU361" s="208"/>
      <c r="AV361" s="208"/>
    </row>
    <row r="362" spans="1:48" ht="11.25">
      <c r="A362" s="208"/>
      <c r="B362" s="208"/>
      <c r="C362" s="208"/>
      <c r="D362" s="208"/>
      <c r="E362" s="208"/>
      <c r="F362" s="208"/>
      <c r="G362" s="208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/>
      <c r="AH362" s="208"/>
      <c r="AI362" s="208"/>
      <c r="AJ362" s="208"/>
      <c r="AK362" s="208"/>
      <c r="AL362" s="208"/>
      <c r="AM362" s="208"/>
      <c r="AN362" s="208"/>
      <c r="AO362" s="208"/>
      <c r="AP362" s="208"/>
      <c r="AQ362" s="208"/>
      <c r="AR362" s="208"/>
      <c r="AS362" s="208"/>
      <c r="AT362" s="208"/>
      <c r="AU362" s="208"/>
      <c r="AV362" s="208"/>
    </row>
    <row r="363" spans="1:3" ht="11.25">
      <c r="A363" s="231" t="s">
        <v>207</v>
      </c>
      <c r="B363" s="230"/>
      <c r="C363" s="230"/>
    </row>
    <row r="364" spans="1:3" ht="11.25">
      <c r="A364" s="8" t="s">
        <v>208</v>
      </c>
      <c r="B364" s="8" t="s">
        <v>199</v>
      </c>
      <c r="C364" s="8" t="s">
        <v>201</v>
      </c>
    </row>
    <row r="365" spans="1:3" ht="11.25">
      <c r="A365" s="61">
        <v>0</v>
      </c>
      <c r="B365" s="232"/>
      <c r="C365" s="233" t="s">
        <v>200</v>
      </c>
    </row>
    <row r="366" spans="1:3" ht="11.25">
      <c r="A366" s="61">
        <v>0.03125</v>
      </c>
      <c r="B366" s="232"/>
      <c r="C366" s="233" t="s">
        <v>184</v>
      </c>
    </row>
    <row r="367" spans="1:3" ht="11.25">
      <c r="A367" s="61">
        <v>0.0625</v>
      </c>
      <c r="B367" s="234"/>
      <c r="C367" s="233" t="s">
        <v>184</v>
      </c>
    </row>
    <row r="368" spans="1:3" ht="11.25">
      <c r="A368" s="61">
        <v>0.09375</v>
      </c>
      <c r="B368" s="234"/>
      <c r="C368" s="233" t="s">
        <v>185</v>
      </c>
    </row>
    <row r="369" spans="1:3" ht="11.25">
      <c r="A369" s="61">
        <v>0.125</v>
      </c>
      <c r="B369" s="234"/>
      <c r="C369" s="233" t="s">
        <v>185</v>
      </c>
    </row>
    <row r="370" spans="1:3" ht="11.25">
      <c r="A370" s="61">
        <v>0.15625</v>
      </c>
      <c r="B370" s="234"/>
      <c r="C370" s="233" t="s">
        <v>186</v>
      </c>
    </row>
    <row r="371" spans="1:3" ht="11.25">
      <c r="A371" s="61">
        <v>0.1875</v>
      </c>
      <c r="B371" s="234"/>
      <c r="C371" s="233" t="s">
        <v>186</v>
      </c>
    </row>
    <row r="372" spans="1:3" ht="11.25">
      <c r="A372" s="61">
        <v>0.21875</v>
      </c>
      <c r="B372" s="234"/>
      <c r="C372" s="233" t="s">
        <v>187</v>
      </c>
    </row>
    <row r="373" spans="1:3" ht="11.25">
      <c r="A373" s="61">
        <v>0.25</v>
      </c>
      <c r="B373" s="234"/>
      <c r="C373" s="233" t="s">
        <v>187</v>
      </c>
    </row>
    <row r="374" spans="1:3" ht="11.25">
      <c r="A374" s="61">
        <v>0.28125</v>
      </c>
      <c r="B374" s="234"/>
      <c r="C374" s="233" t="s">
        <v>188</v>
      </c>
    </row>
    <row r="375" spans="1:3" ht="11.25">
      <c r="A375" s="61">
        <v>0.3125</v>
      </c>
      <c r="B375" s="234"/>
      <c r="C375" s="233" t="s">
        <v>188</v>
      </c>
    </row>
    <row r="376" spans="1:3" ht="11.25">
      <c r="A376" s="61">
        <v>0.34375</v>
      </c>
      <c r="B376" s="234"/>
      <c r="C376" s="233" t="s">
        <v>189</v>
      </c>
    </row>
    <row r="377" spans="1:3" ht="11.25">
      <c r="A377" s="61">
        <v>0.375</v>
      </c>
      <c r="B377" s="234"/>
      <c r="C377" s="233" t="s">
        <v>189</v>
      </c>
    </row>
    <row r="378" spans="1:3" ht="11.25">
      <c r="A378" s="61">
        <v>0.40625</v>
      </c>
      <c r="B378" s="234"/>
      <c r="C378" s="233" t="s">
        <v>190</v>
      </c>
    </row>
    <row r="379" spans="1:3" ht="11.25">
      <c r="A379" s="61">
        <v>0.4375</v>
      </c>
      <c r="B379" s="234"/>
      <c r="C379" s="233" t="s">
        <v>190</v>
      </c>
    </row>
    <row r="380" spans="1:3" ht="11.25">
      <c r="A380" s="61">
        <v>0.46875</v>
      </c>
      <c r="B380" s="234"/>
      <c r="C380" s="233" t="s">
        <v>191</v>
      </c>
    </row>
    <row r="381" spans="1:3" ht="11.25">
      <c r="A381" s="61">
        <v>0.5</v>
      </c>
      <c r="B381" s="234"/>
      <c r="C381" s="233" t="s">
        <v>191</v>
      </c>
    </row>
    <row r="382" spans="1:3" ht="11.25">
      <c r="A382" s="61">
        <v>0.53125</v>
      </c>
      <c r="B382" s="234"/>
      <c r="C382" s="233" t="s">
        <v>192</v>
      </c>
    </row>
    <row r="383" spans="1:3" ht="11.25">
      <c r="A383" s="61">
        <v>0.5625</v>
      </c>
      <c r="B383" s="234"/>
      <c r="C383" s="233" t="s">
        <v>192</v>
      </c>
    </row>
    <row r="384" spans="1:3" ht="11.25">
      <c r="A384" s="61">
        <v>0.59375</v>
      </c>
      <c r="B384" s="234"/>
      <c r="C384" s="233" t="s">
        <v>193</v>
      </c>
    </row>
    <row r="385" spans="1:3" ht="11.25">
      <c r="A385" s="61">
        <v>0.625</v>
      </c>
      <c r="B385" s="234"/>
      <c r="C385" s="233" t="s">
        <v>193</v>
      </c>
    </row>
    <row r="386" spans="1:3" ht="11.25">
      <c r="A386" s="61">
        <v>0.65625</v>
      </c>
      <c r="B386" s="234"/>
      <c r="C386" s="233" t="s">
        <v>194</v>
      </c>
    </row>
    <row r="387" spans="1:3" ht="11.25">
      <c r="A387" s="61">
        <v>0.6875</v>
      </c>
      <c r="B387" s="234"/>
      <c r="C387" s="233" t="s">
        <v>194</v>
      </c>
    </row>
    <row r="388" spans="1:3" ht="11.25">
      <c r="A388" s="61">
        <v>0.71875</v>
      </c>
      <c r="B388" s="234"/>
      <c r="C388" s="233" t="s">
        <v>195</v>
      </c>
    </row>
    <row r="389" spans="1:3" ht="11.25">
      <c r="A389" s="61">
        <v>0.75</v>
      </c>
      <c r="B389" s="234"/>
      <c r="C389" s="233" t="s">
        <v>195</v>
      </c>
    </row>
    <row r="390" spans="1:3" ht="11.25">
      <c r="A390" s="61">
        <v>0.78125</v>
      </c>
      <c r="B390" s="234"/>
      <c r="C390" s="233" t="s">
        <v>196</v>
      </c>
    </row>
    <row r="391" spans="1:3" ht="11.25">
      <c r="A391" s="61">
        <v>0.8125</v>
      </c>
      <c r="B391" s="234"/>
      <c r="C391" s="233" t="s">
        <v>196</v>
      </c>
    </row>
    <row r="392" spans="1:3" ht="11.25">
      <c r="A392" s="61">
        <v>0.84375</v>
      </c>
      <c r="B392" s="234"/>
      <c r="C392" s="233" t="s">
        <v>197</v>
      </c>
    </row>
    <row r="393" spans="1:3" ht="11.25">
      <c r="A393" s="61">
        <v>0.875</v>
      </c>
      <c r="B393" s="234"/>
      <c r="C393" s="233" t="s">
        <v>197</v>
      </c>
    </row>
    <row r="394" spans="1:3" ht="11.25">
      <c r="A394" s="61">
        <v>0.90625</v>
      </c>
      <c r="B394" s="234"/>
      <c r="C394" s="233" t="s">
        <v>198</v>
      </c>
    </row>
    <row r="395" spans="1:3" ht="11.25">
      <c r="A395" s="61">
        <v>0.9375</v>
      </c>
      <c r="B395" s="234"/>
      <c r="C395" s="233" t="s">
        <v>198</v>
      </c>
    </row>
    <row r="396" spans="1:3" ht="11.25">
      <c r="A396" s="61">
        <v>0.96875</v>
      </c>
      <c r="B396" s="234"/>
      <c r="C396" s="233" t="s">
        <v>199</v>
      </c>
    </row>
    <row r="397" spans="1:3" ht="11.25">
      <c r="A397" s="61">
        <v>1</v>
      </c>
      <c r="B397" s="234"/>
      <c r="C397" s="233" t="s">
        <v>199</v>
      </c>
    </row>
    <row r="398" spans="1:3" ht="11.25">
      <c r="A398" s="235"/>
      <c r="B398" s="236"/>
      <c r="C398" s="237"/>
    </row>
    <row r="399" spans="1:3" ht="11.25">
      <c r="A399" s="36"/>
      <c r="B399" s="37"/>
      <c r="C399" s="37"/>
    </row>
    <row r="400" ht="11.25">
      <c r="A400" s="38"/>
    </row>
    <row r="401" spans="1:3" ht="11.25">
      <c r="A401" s="238" t="s">
        <v>209</v>
      </c>
      <c r="B401" s="230"/>
      <c r="C401" s="230"/>
    </row>
    <row r="402" spans="1:3" ht="11.25">
      <c r="A402" s="15">
        <v>5</v>
      </c>
      <c r="B402" s="239"/>
      <c r="C402" s="240" t="s">
        <v>202</v>
      </c>
    </row>
    <row r="403" spans="1:3" ht="11.25">
      <c r="A403" s="16">
        <f aca="true" t="shared" si="0" ref="A403:A466">A402+0.0625</f>
        <v>5.0625</v>
      </c>
      <c r="B403" s="232"/>
      <c r="C403" s="241" t="s">
        <v>210</v>
      </c>
    </row>
    <row r="404" spans="1:3" ht="11.25">
      <c r="A404" s="16">
        <f t="shared" si="0"/>
        <v>5.125</v>
      </c>
      <c r="B404" s="232"/>
      <c r="C404" s="241" t="s">
        <v>211</v>
      </c>
    </row>
    <row r="405" spans="1:3" ht="11.25">
      <c r="A405" s="16">
        <f t="shared" si="0"/>
        <v>5.1875</v>
      </c>
      <c r="B405" s="232"/>
      <c r="C405" s="241" t="s">
        <v>212</v>
      </c>
    </row>
    <row r="406" spans="1:3" ht="11.25">
      <c r="A406" s="16">
        <f t="shared" si="0"/>
        <v>5.25</v>
      </c>
      <c r="B406" s="232"/>
      <c r="C406" s="241" t="s">
        <v>213</v>
      </c>
    </row>
    <row r="407" spans="1:3" ht="11.25">
      <c r="A407" s="16">
        <f t="shared" si="0"/>
        <v>5.3125</v>
      </c>
      <c r="B407" s="232"/>
      <c r="C407" s="241" t="s">
        <v>214</v>
      </c>
    </row>
    <row r="408" spans="1:3" ht="11.25">
      <c r="A408" s="16">
        <f t="shared" si="0"/>
        <v>5.375</v>
      </c>
      <c r="B408" s="232"/>
      <c r="C408" s="241" t="s">
        <v>215</v>
      </c>
    </row>
    <row r="409" spans="1:3" ht="11.25">
      <c r="A409" s="16">
        <f t="shared" si="0"/>
        <v>5.4375</v>
      </c>
      <c r="B409" s="232"/>
      <c r="C409" s="241" t="s">
        <v>216</v>
      </c>
    </row>
    <row r="410" spans="1:3" ht="11.25">
      <c r="A410" s="16">
        <f t="shared" si="0"/>
        <v>5.5</v>
      </c>
      <c r="B410" s="232"/>
      <c r="C410" s="241" t="s">
        <v>217</v>
      </c>
    </row>
    <row r="411" spans="1:3" ht="11.25">
      <c r="A411" s="16">
        <f t="shared" si="0"/>
        <v>5.5625</v>
      </c>
      <c r="B411" s="232"/>
      <c r="C411" s="241" t="s">
        <v>218</v>
      </c>
    </row>
    <row r="412" spans="1:3" ht="11.25">
      <c r="A412" s="16">
        <f t="shared" si="0"/>
        <v>5.625</v>
      </c>
      <c r="B412" s="232"/>
      <c r="C412" s="241" t="s">
        <v>219</v>
      </c>
    </row>
    <row r="413" spans="1:3" ht="11.25">
      <c r="A413" s="16">
        <f t="shared" si="0"/>
        <v>5.6875</v>
      </c>
      <c r="B413" s="232"/>
      <c r="C413" s="241" t="s">
        <v>220</v>
      </c>
    </row>
    <row r="414" spans="1:3" ht="11.25">
      <c r="A414" s="16">
        <f t="shared" si="0"/>
        <v>5.75</v>
      </c>
      <c r="B414" s="232"/>
      <c r="C414" s="241" t="s">
        <v>221</v>
      </c>
    </row>
    <row r="415" spans="1:3" ht="11.25">
      <c r="A415" s="16">
        <f t="shared" si="0"/>
        <v>5.8125</v>
      </c>
      <c r="B415" s="232"/>
      <c r="C415" s="241" t="s">
        <v>222</v>
      </c>
    </row>
    <row r="416" spans="1:3" ht="11.25">
      <c r="A416" s="16">
        <f t="shared" si="0"/>
        <v>5.875</v>
      </c>
      <c r="B416" s="232"/>
      <c r="C416" s="241" t="s">
        <v>223</v>
      </c>
    </row>
    <row r="417" spans="1:3" ht="11.25">
      <c r="A417" s="16">
        <f t="shared" si="0"/>
        <v>5.9375</v>
      </c>
      <c r="B417" s="232"/>
      <c r="C417" s="241" t="s">
        <v>224</v>
      </c>
    </row>
    <row r="418" spans="1:3" ht="11.25">
      <c r="A418" s="16">
        <f t="shared" si="0"/>
        <v>6</v>
      </c>
      <c r="B418" s="232"/>
      <c r="C418" s="241" t="s">
        <v>203</v>
      </c>
    </row>
    <row r="419" spans="1:3" ht="11.25">
      <c r="A419" s="16">
        <f t="shared" si="0"/>
        <v>6.0625</v>
      </c>
      <c r="B419" s="232"/>
      <c r="C419" s="241" t="s">
        <v>225</v>
      </c>
    </row>
    <row r="420" spans="1:3" ht="11.25">
      <c r="A420" s="16">
        <f t="shared" si="0"/>
        <v>6.125</v>
      </c>
      <c r="B420" s="232"/>
      <c r="C420" s="241" t="s">
        <v>226</v>
      </c>
    </row>
    <row r="421" spans="1:3" ht="11.25">
      <c r="A421" s="16">
        <f t="shared" si="0"/>
        <v>6.1875</v>
      </c>
      <c r="B421" s="232"/>
      <c r="C421" s="241" t="s">
        <v>227</v>
      </c>
    </row>
    <row r="422" spans="1:3" ht="11.25">
      <c r="A422" s="16">
        <f t="shared" si="0"/>
        <v>6.25</v>
      </c>
      <c r="B422" s="232"/>
      <c r="C422" s="241" t="s">
        <v>228</v>
      </c>
    </row>
    <row r="423" spans="1:3" ht="11.25">
      <c r="A423" s="16">
        <f t="shared" si="0"/>
        <v>6.3125</v>
      </c>
      <c r="B423" s="232"/>
      <c r="C423" s="241" t="s">
        <v>229</v>
      </c>
    </row>
    <row r="424" spans="1:3" ht="11.25">
      <c r="A424" s="16">
        <f t="shared" si="0"/>
        <v>6.375</v>
      </c>
      <c r="B424" s="232"/>
      <c r="C424" s="241" t="s">
        <v>230</v>
      </c>
    </row>
    <row r="425" spans="1:3" ht="11.25">
      <c r="A425" s="16">
        <f t="shared" si="0"/>
        <v>6.4375</v>
      </c>
      <c r="B425" s="232"/>
      <c r="C425" s="241" t="s">
        <v>231</v>
      </c>
    </row>
    <row r="426" spans="1:3" ht="11.25">
      <c r="A426" s="16">
        <f t="shared" si="0"/>
        <v>6.5</v>
      </c>
      <c r="B426" s="232"/>
      <c r="C426" s="241" t="s">
        <v>232</v>
      </c>
    </row>
    <row r="427" spans="1:3" ht="11.25">
      <c r="A427" s="16">
        <f t="shared" si="0"/>
        <v>6.5625</v>
      </c>
      <c r="B427" s="232"/>
      <c r="C427" s="241" t="s">
        <v>233</v>
      </c>
    </row>
    <row r="428" spans="1:3" ht="11.25">
      <c r="A428" s="16">
        <f t="shared" si="0"/>
        <v>6.625</v>
      </c>
      <c r="B428" s="232"/>
      <c r="C428" s="241" t="s">
        <v>234</v>
      </c>
    </row>
    <row r="429" spans="1:3" ht="11.25">
      <c r="A429" s="16">
        <f t="shared" si="0"/>
        <v>6.6875</v>
      </c>
      <c r="B429" s="232"/>
      <c r="C429" s="241" t="s">
        <v>235</v>
      </c>
    </row>
    <row r="430" spans="1:3" ht="11.25">
      <c r="A430" s="16">
        <f t="shared" si="0"/>
        <v>6.75</v>
      </c>
      <c r="B430" s="232"/>
      <c r="C430" s="241" t="s">
        <v>236</v>
      </c>
    </row>
    <row r="431" spans="1:3" ht="11.25">
      <c r="A431" s="16">
        <f t="shared" si="0"/>
        <v>6.8125</v>
      </c>
      <c r="B431" s="232"/>
      <c r="C431" s="241" t="s">
        <v>237</v>
      </c>
    </row>
    <row r="432" spans="1:3" ht="11.25">
      <c r="A432" s="16">
        <f t="shared" si="0"/>
        <v>6.875</v>
      </c>
      <c r="B432" s="232"/>
      <c r="C432" s="241" t="s">
        <v>238</v>
      </c>
    </row>
    <row r="433" spans="1:3" ht="11.25">
      <c r="A433" s="16">
        <f t="shared" si="0"/>
        <v>6.9375</v>
      </c>
      <c r="B433" s="232"/>
      <c r="C433" s="241" t="s">
        <v>239</v>
      </c>
    </row>
    <row r="434" spans="1:3" ht="11.25">
      <c r="A434" s="16">
        <f t="shared" si="0"/>
        <v>7</v>
      </c>
      <c r="B434" s="232"/>
      <c r="C434" s="241" t="s">
        <v>204</v>
      </c>
    </row>
    <row r="435" spans="1:3" ht="11.25">
      <c r="A435" s="16">
        <f t="shared" si="0"/>
        <v>7.0625</v>
      </c>
      <c r="B435" s="232"/>
      <c r="C435" s="241" t="s">
        <v>240</v>
      </c>
    </row>
    <row r="436" spans="1:3" ht="11.25">
      <c r="A436" s="16">
        <f t="shared" si="0"/>
        <v>7.125</v>
      </c>
      <c r="B436" s="232"/>
      <c r="C436" s="241" t="s">
        <v>241</v>
      </c>
    </row>
    <row r="437" spans="1:3" ht="11.25">
      <c r="A437" s="16">
        <f t="shared" si="0"/>
        <v>7.1875</v>
      </c>
      <c r="B437" s="232"/>
      <c r="C437" s="241" t="s">
        <v>242</v>
      </c>
    </row>
    <row r="438" spans="1:3" ht="11.25">
      <c r="A438" s="16">
        <f t="shared" si="0"/>
        <v>7.25</v>
      </c>
      <c r="B438" s="232"/>
      <c r="C438" s="241" t="s">
        <v>243</v>
      </c>
    </row>
    <row r="439" spans="1:3" ht="11.25">
      <c r="A439" s="16">
        <f t="shared" si="0"/>
        <v>7.3125</v>
      </c>
      <c r="B439" s="232"/>
      <c r="C439" s="241" t="s">
        <v>244</v>
      </c>
    </row>
    <row r="440" spans="1:3" ht="11.25">
      <c r="A440" s="16">
        <f t="shared" si="0"/>
        <v>7.375</v>
      </c>
      <c r="B440" s="232"/>
      <c r="C440" s="241" t="s">
        <v>245</v>
      </c>
    </row>
    <row r="441" spans="1:3" ht="11.25">
      <c r="A441" s="16">
        <f t="shared" si="0"/>
        <v>7.4375</v>
      </c>
      <c r="B441" s="232"/>
      <c r="C441" s="241" t="s">
        <v>246</v>
      </c>
    </row>
    <row r="442" spans="1:3" ht="11.25">
      <c r="A442" s="16">
        <f t="shared" si="0"/>
        <v>7.5</v>
      </c>
      <c r="B442" s="232"/>
      <c r="C442" s="241" t="s">
        <v>247</v>
      </c>
    </row>
    <row r="443" spans="1:3" ht="11.25">
      <c r="A443" s="16">
        <f t="shared" si="0"/>
        <v>7.5625</v>
      </c>
      <c r="B443" s="232"/>
      <c r="C443" s="241" t="s">
        <v>248</v>
      </c>
    </row>
    <row r="444" spans="1:3" ht="11.25">
      <c r="A444" s="16">
        <f t="shared" si="0"/>
        <v>7.625</v>
      </c>
      <c r="B444" s="232"/>
      <c r="C444" s="241" t="s">
        <v>249</v>
      </c>
    </row>
    <row r="445" spans="1:3" ht="11.25">
      <c r="A445" s="16">
        <f t="shared" si="0"/>
        <v>7.6875</v>
      </c>
      <c r="B445" s="232"/>
      <c r="C445" s="241" t="s">
        <v>250</v>
      </c>
    </row>
    <row r="446" spans="1:3" ht="11.25">
      <c r="A446" s="16">
        <f t="shared" si="0"/>
        <v>7.75</v>
      </c>
      <c r="B446" s="232"/>
      <c r="C446" s="241" t="s">
        <v>251</v>
      </c>
    </row>
    <row r="447" spans="1:3" ht="11.25">
      <c r="A447" s="16">
        <f t="shared" si="0"/>
        <v>7.8125</v>
      </c>
      <c r="B447" s="232"/>
      <c r="C447" s="241" t="s">
        <v>252</v>
      </c>
    </row>
    <row r="448" spans="1:7" ht="11.25">
      <c r="A448" s="16">
        <f t="shared" si="0"/>
        <v>7.875</v>
      </c>
      <c r="B448" s="232"/>
      <c r="C448" s="241" t="s">
        <v>253</v>
      </c>
      <c r="F448" s="35"/>
      <c r="G448" s="35"/>
    </row>
    <row r="449" spans="1:7" ht="11.25">
      <c r="A449" s="16">
        <f t="shared" si="0"/>
        <v>7.9375</v>
      </c>
      <c r="B449" s="232"/>
      <c r="C449" s="241" t="s">
        <v>254</v>
      </c>
      <c r="F449" s="35"/>
      <c r="G449" s="35"/>
    </row>
    <row r="450" spans="1:3" ht="11.25">
      <c r="A450" s="16">
        <f t="shared" si="0"/>
        <v>8</v>
      </c>
      <c r="B450" s="232"/>
      <c r="C450" s="241" t="s">
        <v>205</v>
      </c>
    </row>
    <row r="451" spans="1:3" ht="11.25">
      <c r="A451" s="16">
        <f t="shared" si="0"/>
        <v>8.0625</v>
      </c>
      <c r="B451" s="232"/>
      <c r="C451" s="241" t="s">
        <v>255</v>
      </c>
    </row>
    <row r="452" spans="1:3" ht="11.25">
      <c r="A452" s="16">
        <f t="shared" si="0"/>
        <v>8.125</v>
      </c>
      <c r="B452" s="232"/>
      <c r="C452" s="241" t="s">
        <v>256</v>
      </c>
    </row>
    <row r="453" spans="1:3" ht="11.25">
      <c r="A453" s="16">
        <f t="shared" si="0"/>
        <v>8.1875</v>
      </c>
      <c r="B453" s="232"/>
      <c r="C453" s="241" t="s">
        <v>257</v>
      </c>
    </row>
    <row r="454" spans="1:3" ht="11.25">
      <c r="A454" s="16">
        <f t="shared" si="0"/>
        <v>8.25</v>
      </c>
      <c r="B454" s="232"/>
      <c r="C454" s="241" t="s">
        <v>258</v>
      </c>
    </row>
    <row r="455" spans="1:3" ht="11.25">
      <c r="A455" s="16">
        <f t="shared" si="0"/>
        <v>8.3125</v>
      </c>
      <c r="B455" s="232"/>
      <c r="C455" s="241" t="s">
        <v>259</v>
      </c>
    </row>
    <row r="456" spans="1:3" ht="11.25">
      <c r="A456" s="16">
        <f t="shared" si="0"/>
        <v>8.375</v>
      </c>
      <c r="B456" s="232"/>
      <c r="C456" s="241" t="s">
        <v>260</v>
      </c>
    </row>
    <row r="457" spans="1:3" ht="11.25">
      <c r="A457" s="16">
        <f t="shared" si="0"/>
        <v>8.4375</v>
      </c>
      <c r="B457" s="232"/>
      <c r="C457" s="241" t="s">
        <v>261</v>
      </c>
    </row>
    <row r="458" spans="1:3" ht="11.25">
      <c r="A458" s="16">
        <f t="shared" si="0"/>
        <v>8.5</v>
      </c>
      <c r="B458" s="232"/>
      <c r="C458" s="241" t="s">
        <v>262</v>
      </c>
    </row>
    <row r="459" spans="1:3" ht="11.25">
      <c r="A459" s="16">
        <f t="shared" si="0"/>
        <v>8.5625</v>
      </c>
      <c r="B459" s="232"/>
      <c r="C459" s="241" t="s">
        <v>263</v>
      </c>
    </row>
    <row r="460" spans="1:3" ht="11.25">
      <c r="A460" s="16">
        <f t="shared" si="0"/>
        <v>8.625</v>
      </c>
      <c r="B460" s="232"/>
      <c r="C460" s="241" t="s">
        <v>264</v>
      </c>
    </row>
    <row r="461" spans="1:3" ht="11.25">
      <c r="A461" s="16">
        <f t="shared" si="0"/>
        <v>8.6875</v>
      </c>
      <c r="B461" s="232"/>
      <c r="C461" s="241" t="s">
        <v>265</v>
      </c>
    </row>
    <row r="462" spans="1:3" ht="11.25">
      <c r="A462" s="16">
        <f t="shared" si="0"/>
        <v>8.75</v>
      </c>
      <c r="B462" s="232"/>
      <c r="C462" s="241" t="s">
        <v>266</v>
      </c>
    </row>
    <row r="463" spans="1:3" ht="11.25">
      <c r="A463" s="16">
        <f t="shared" si="0"/>
        <v>8.8125</v>
      </c>
      <c r="B463" s="232"/>
      <c r="C463" s="241" t="s">
        <v>267</v>
      </c>
    </row>
    <row r="464" spans="1:3" ht="11.25">
      <c r="A464" s="16">
        <f t="shared" si="0"/>
        <v>8.875</v>
      </c>
      <c r="B464" s="232"/>
      <c r="C464" s="241" t="s">
        <v>268</v>
      </c>
    </row>
    <row r="465" spans="1:3" ht="11.25">
      <c r="A465" s="16">
        <f t="shared" si="0"/>
        <v>8.9375</v>
      </c>
      <c r="B465" s="232"/>
      <c r="C465" s="241" t="s">
        <v>269</v>
      </c>
    </row>
    <row r="466" spans="1:3" ht="11.25">
      <c r="A466" s="16">
        <f t="shared" si="0"/>
        <v>9</v>
      </c>
      <c r="B466" s="232"/>
      <c r="C466" s="241" t="s">
        <v>206</v>
      </c>
    </row>
    <row r="467" spans="1:3" ht="11.25">
      <c r="A467" s="16">
        <f aca="true" t="shared" si="1" ref="A467:A530">A466+0.0625</f>
        <v>9.0625</v>
      </c>
      <c r="B467" s="232"/>
      <c r="C467" s="241" t="s">
        <v>270</v>
      </c>
    </row>
    <row r="468" spans="1:3" ht="11.25">
      <c r="A468" s="16">
        <f t="shared" si="1"/>
        <v>9.125</v>
      </c>
      <c r="B468" s="232"/>
      <c r="C468" s="241" t="s">
        <v>271</v>
      </c>
    </row>
    <row r="469" spans="1:3" ht="11.25">
      <c r="A469" s="16">
        <f t="shared" si="1"/>
        <v>9.1875</v>
      </c>
      <c r="B469" s="232"/>
      <c r="C469" s="241" t="s">
        <v>272</v>
      </c>
    </row>
    <row r="470" spans="1:3" ht="11.25">
      <c r="A470" s="16">
        <f t="shared" si="1"/>
        <v>9.25</v>
      </c>
      <c r="B470" s="232"/>
      <c r="C470" s="241" t="s">
        <v>273</v>
      </c>
    </row>
    <row r="471" spans="1:3" ht="11.25">
      <c r="A471" s="16">
        <f t="shared" si="1"/>
        <v>9.3125</v>
      </c>
      <c r="B471" s="232"/>
      <c r="C471" s="241" t="s">
        <v>274</v>
      </c>
    </row>
    <row r="472" spans="1:3" ht="11.25">
      <c r="A472" s="16">
        <f t="shared" si="1"/>
        <v>9.375</v>
      </c>
      <c r="B472" s="232"/>
      <c r="C472" s="241" t="s">
        <v>275</v>
      </c>
    </row>
    <row r="473" spans="1:3" ht="11.25">
      <c r="A473" s="16">
        <f t="shared" si="1"/>
        <v>9.4375</v>
      </c>
      <c r="B473" s="232"/>
      <c r="C473" s="241" t="s">
        <v>276</v>
      </c>
    </row>
    <row r="474" spans="1:3" ht="11.25">
      <c r="A474" s="16">
        <f t="shared" si="1"/>
        <v>9.5</v>
      </c>
      <c r="B474" s="232"/>
      <c r="C474" s="241" t="s">
        <v>277</v>
      </c>
    </row>
    <row r="475" spans="1:3" ht="11.25">
      <c r="A475" s="16">
        <f t="shared" si="1"/>
        <v>9.5625</v>
      </c>
      <c r="B475" s="232"/>
      <c r="C475" s="241" t="s">
        <v>278</v>
      </c>
    </row>
    <row r="476" spans="1:3" ht="11.25">
      <c r="A476" s="16">
        <f t="shared" si="1"/>
        <v>9.625</v>
      </c>
      <c r="B476" s="232"/>
      <c r="C476" s="241" t="s">
        <v>279</v>
      </c>
    </row>
    <row r="477" spans="1:3" ht="11.25">
      <c r="A477" s="16">
        <f t="shared" si="1"/>
        <v>9.6875</v>
      </c>
      <c r="B477" s="232"/>
      <c r="C477" s="241" t="s">
        <v>280</v>
      </c>
    </row>
    <row r="478" spans="1:3" ht="11.25">
      <c r="A478" s="16">
        <f t="shared" si="1"/>
        <v>9.75</v>
      </c>
      <c r="B478" s="232"/>
      <c r="C478" s="241" t="s">
        <v>281</v>
      </c>
    </row>
    <row r="479" spans="1:3" ht="11.25">
      <c r="A479" s="16">
        <f t="shared" si="1"/>
        <v>9.8125</v>
      </c>
      <c r="B479" s="232"/>
      <c r="C479" s="241" t="s">
        <v>282</v>
      </c>
    </row>
    <row r="480" spans="1:3" ht="11.25">
      <c r="A480" s="16">
        <f t="shared" si="1"/>
        <v>9.875</v>
      </c>
      <c r="B480" s="232"/>
      <c r="C480" s="241" t="s">
        <v>283</v>
      </c>
    </row>
    <row r="481" spans="1:3" ht="11.25">
      <c r="A481" s="16">
        <f t="shared" si="1"/>
        <v>9.9375</v>
      </c>
      <c r="B481" s="232"/>
      <c r="C481" s="241" t="s">
        <v>284</v>
      </c>
    </row>
    <row r="482" spans="1:3" ht="11.25">
      <c r="A482" s="16">
        <f t="shared" si="1"/>
        <v>10</v>
      </c>
      <c r="B482" s="232"/>
      <c r="C482" s="241" t="s">
        <v>285</v>
      </c>
    </row>
    <row r="483" spans="1:3" ht="11.25">
      <c r="A483" s="16">
        <f t="shared" si="1"/>
        <v>10.0625</v>
      </c>
      <c r="B483" s="232"/>
      <c r="C483" s="241" t="s">
        <v>286</v>
      </c>
    </row>
    <row r="484" spans="1:3" ht="11.25">
      <c r="A484" s="16">
        <f t="shared" si="1"/>
        <v>10.125</v>
      </c>
      <c r="B484" s="232"/>
      <c r="C484" s="241" t="s">
        <v>287</v>
      </c>
    </row>
    <row r="485" spans="1:3" ht="11.25">
      <c r="A485" s="16">
        <f t="shared" si="1"/>
        <v>10.1875</v>
      </c>
      <c r="B485" s="232"/>
      <c r="C485" s="241" t="s">
        <v>288</v>
      </c>
    </row>
    <row r="486" spans="1:3" ht="11.25">
      <c r="A486" s="16">
        <f t="shared" si="1"/>
        <v>10.25</v>
      </c>
      <c r="B486" s="232"/>
      <c r="C486" s="241" t="s">
        <v>289</v>
      </c>
    </row>
    <row r="487" spans="1:3" ht="11.25">
      <c r="A487" s="16">
        <f t="shared" si="1"/>
        <v>10.3125</v>
      </c>
      <c r="B487" s="232"/>
      <c r="C487" s="241" t="s">
        <v>290</v>
      </c>
    </row>
    <row r="488" spans="1:3" ht="11.25">
      <c r="A488" s="16">
        <f t="shared" si="1"/>
        <v>10.375</v>
      </c>
      <c r="B488" s="232"/>
      <c r="C488" s="241" t="s">
        <v>291</v>
      </c>
    </row>
    <row r="489" spans="1:3" ht="11.25">
      <c r="A489" s="16">
        <f t="shared" si="1"/>
        <v>10.4375</v>
      </c>
      <c r="B489" s="232"/>
      <c r="C489" s="241" t="s">
        <v>292</v>
      </c>
    </row>
    <row r="490" spans="1:3" ht="11.25">
      <c r="A490" s="16">
        <f t="shared" si="1"/>
        <v>10.5</v>
      </c>
      <c r="B490" s="232"/>
      <c r="C490" s="241" t="s">
        <v>293</v>
      </c>
    </row>
    <row r="491" spans="1:3" ht="11.25">
      <c r="A491" s="16">
        <f t="shared" si="1"/>
        <v>10.5625</v>
      </c>
      <c r="B491" s="232"/>
      <c r="C491" s="241" t="s">
        <v>294</v>
      </c>
    </row>
    <row r="492" spans="1:3" ht="11.25">
      <c r="A492" s="16">
        <f t="shared" si="1"/>
        <v>10.625</v>
      </c>
      <c r="B492" s="232"/>
      <c r="C492" s="241" t="s">
        <v>295</v>
      </c>
    </row>
    <row r="493" spans="1:3" ht="11.25">
      <c r="A493" s="16">
        <f t="shared" si="1"/>
        <v>10.6875</v>
      </c>
      <c r="B493" s="232"/>
      <c r="C493" s="241" t="s">
        <v>296</v>
      </c>
    </row>
    <row r="494" spans="1:3" ht="11.25">
      <c r="A494" s="16">
        <f t="shared" si="1"/>
        <v>10.75</v>
      </c>
      <c r="B494" s="232"/>
      <c r="C494" s="241" t="s">
        <v>297</v>
      </c>
    </row>
    <row r="495" spans="1:3" ht="11.25">
      <c r="A495" s="16">
        <f t="shared" si="1"/>
        <v>10.8125</v>
      </c>
      <c r="B495" s="232"/>
      <c r="C495" s="241" t="s">
        <v>298</v>
      </c>
    </row>
    <row r="496" spans="1:3" ht="11.25">
      <c r="A496" s="16">
        <f t="shared" si="1"/>
        <v>10.875</v>
      </c>
      <c r="B496" s="232"/>
      <c r="C496" s="241" t="s">
        <v>299</v>
      </c>
    </row>
    <row r="497" spans="1:3" ht="11.25">
      <c r="A497" s="16">
        <f t="shared" si="1"/>
        <v>10.9375</v>
      </c>
      <c r="B497" s="232"/>
      <c r="C497" s="241" t="s">
        <v>300</v>
      </c>
    </row>
    <row r="498" spans="1:3" ht="11.25">
      <c r="A498" s="16">
        <f t="shared" si="1"/>
        <v>11</v>
      </c>
      <c r="B498" s="232"/>
      <c r="C498" s="241" t="s">
        <v>301</v>
      </c>
    </row>
    <row r="499" spans="1:3" ht="11.25">
      <c r="A499" s="16">
        <f t="shared" si="1"/>
        <v>11.0625</v>
      </c>
      <c r="B499" s="232"/>
      <c r="C499" s="241" t="s">
        <v>302</v>
      </c>
    </row>
    <row r="500" spans="1:3" ht="11.25">
      <c r="A500" s="16">
        <f t="shared" si="1"/>
        <v>11.125</v>
      </c>
      <c r="B500" s="232"/>
      <c r="C500" s="241" t="s">
        <v>303</v>
      </c>
    </row>
    <row r="501" spans="1:3" ht="11.25">
      <c r="A501" s="16">
        <f t="shared" si="1"/>
        <v>11.1875</v>
      </c>
      <c r="B501" s="232"/>
      <c r="C501" s="241" t="s">
        <v>304</v>
      </c>
    </row>
    <row r="502" spans="1:3" ht="11.25">
      <c r="A502" s="16">
        <f t="shared" si="1"/>
        <v>11.25</v>
      </c>
      <c r="B502" s="232"/>
      <c r="C502" s="241" t="s">
        <v>305</v>
      </c>
    </row>
    <row r="503" spans="1:3" ht="11.25">
      <c r="A503" s="16">
        <f t="shared" si="1"/>
        <v>11.3125</v>
      </c>
      <c r="B503" s="232"/>
      <c r="C503" s="241" t="s">
        <v>306</v>
      </c>
    </row>
    <row r="504" spans="1:3" ht="11.25">
      <c r="A504" s="16">
        <f t="shared" si="1"/>
        <v>11.375</v>
      </c>
      <c r="B504" s="232"/>
      <c r="C504" s="241" t="s">
        <v>307</v>
      </c>
    </row>
    <row r="505" spans="1:3" ht="11.25">
      <c r="A505" s="16">
        <f t="shared" si="1"/>
        <v>11.4375</v>
      </c>
      <c r="B505" s="232"/>
      <c r="C505" s="241" t="s">
        <v>308</v>
      </c>
    </row>
    <row r="506" spans="1:3" ht="11.25">
      <c r="A506" s="16">
        <f t="shared" si="1"/>
        <v>11.5</v>
      </c>
      <c r="B506" s="232"/>
      <c r="C506" s="241" t="s">
        <v>309</v>
      </c>
    </row>
    <row r="507" spans="1:3" ht="11.25">
      <c r="A507" s="16">
        <f t="shared" si="1"/>
        <v>11.5625</v>
      </c>
      <c r="B507" s="232"/>
      <c r="C507" s="241" t="s">
        <v>310</v>
      </c>
    </row>
    <row r="508" spans="1:3" ht="11.25">
      <c r="A508" s="16">
        <f t="shared" si="1"/>
        <v>11.625</v>
      </c>
      <c r="B508" s="232"/>
      <c r="C508" s="241" t="s">
        <v>311</v>
      </c>
    </row>
    <row r="509" spans="1:3" ht="11.25">
      <c r="A509" s="16">
        <f t="shared" si="1"/>
        <v>11.6875</v>
      </c>
      <c r="B509" s="232"/>
      <c r="C509" s="241" t="s">
        <v>312</v>
      </c>
    </row>
    <row r="510" spans="1:3" ht="11.25">
      <c r="A510" s="16">
        <f t="shared" si="1"/>
        <v>11.75</v>
      </c>
      <c r="B510" s="232"/>
      <c r="C510" s="241" t="s">
        <v>313</v>
      </c>
    </row>
    <row r="511" spans="1:3" ht="11.25">
      <c r="A511" s="16">
        <f t="shared" si="1"/>
        <v>11.8125</v>
      </c>
      <c r="B511" s="232"/>
      <c r="C511" s="241" t="s">
        <v>314</v>
      </c>
    </row>
    <row r="512" spans="1:3" ht="11.25">
      <c r="A512" s="16">
        <f t="shared" si="1"/>
        <v>11.875</v>
      </c>
      <c r="B512" s="232"/>
      <c r="C512" s="241" t="s">
        <v>315</v>
      </c>
    </row>
    <row r="513" spans="1:3" ht="11.25">
      <c r="A513" s="16">
        <f t="shared" si="1"/>
        <v>11.9375</v>
      </c>
      <c r="B513" s="232"/>
      <c r="C513" s="241" t="s">
        <v>316</v>
      </c>
    </row>
    <row r="514" spans="1:3" ht="11.25">
      <c r="A514" s="16">
        <f t="shared" si="1"/>
        <v>12</v>
      </c>
      <c r="B514" s="232"/>
      <c r="C514" s="241" t="s">
        <v>317</v>
      </c>
    </row>
    <row r="515" spans="1:3" ht="11.25">
      <c r="A515" s="16">
        <f t="shared" si="1"/>
        <v>12.0625</v>
      </c>
      <c r="B515" s="232"/>
      <c r="C515" s="241" t="s">
        <v>318</v>
      </c>
    </row>
    <row r="516" spans="1:3" ht="11.25">
      <c r="A516" s="16">
        <f t="shared" si="1"/>
        <v>12.125</v>
      </c>
      <c r="B516" s="232"/>
      <c r="C516" s="241" t="s">
        <v>319</v>
      </c>
    </row>
    <row r="517" spans="1:3" ht="11.25">
      <c r="A517" s="16">
        <f t="shared" si="1"/>
        <v>12.1875</v>
      </c>
      <c r="B517" s="232"/>
      <c r="C517" s="241" t="s">
        <v>320</v>
      </c>
    </row>
    <row r="518" spans="1:3" ht="11.25">
      <c r="A518" s="16">
        <f t="shared" si="1"/>
        <v>12.25</v>
      </c>
      <c r="B518" s="232"/>
      <c r="C518" s="241" t="s">
        <v>321</v>
      </c>
    </row>
    <row r="519" spans="1:3" ht="11.25">
      <c r="A519" s="16">
        <f t="shared" si="1"/>
        <v>12.3125</v>
      </c>
      <c r="B519" s="232"/>
      <c r="C519" s="241" t="s">
        <v>322</v>
      </c>
    </row>
    <row r="520" spans="1:3" ht="11.25">
      <c r="A520" s="16">
        <f t="shared" si="1"/>
        <v>12.375</v>
      </c>
      <c r="B520" s="232"/>
      <c r="C520" s="241" t="s">
        <v>323</v>
      </c>
    </row>
    <row r="521" spans="1:3" ht="11.25">
      <c r="A521" s="16">
        <f t="shared" si="1"/>
        <v>12.4375</v>
      </c>
      <c r="B521" s="232"/>
      <c r="C521" s="241" t="s">
        <v>324</v>
      </c>
    </row>
    <row r="522" spans="1:3" ht="11.25">
      <c r="A522" s="16">
        <f t="shared" si="1"/>
        <v>12.5</v>
      </c>
      <c r="B522" s="232"/>
      <c r="C522" s="241" t="s">
        <v>325</v>
      </c>
    </row>
    <row r="523" spans="1:3" ht="11.25">
      <c r="A523" s="16">
        <f t="shared" si="1"/>
        <v>12.5625</v>
      </c>
      <c r="B523" s="232"/>
      <c r="C523" s="241" t="s">
        <v>326</v>
      </c>
    </row>
    <row r="524" spans="1:3" ht="11.25">
      <c r="A524" s="16">
        <f t="shared" si="1"/>
        <v>12.625</v>
      </c>
      <c r="B524" s="232"/>
      <c r="C524" s="241" t="s">
        <v>327</v>
      </c>
    </row>
    <row r="525" spans="1:3" ht="11.25">
      <c r="A525" s="16">
        <f t="shared" si="1"/>
        <v>12.6875</v>
      </c>
      <c r="B525" s="232"/>
      <c r="C525" s="241" t="s">
        <v>328</v>
      </c>
    </row>
    <row r="526" spans="1:3" ht="11.25">
      <c r="A526" s="16">
        <f t="shared" si="1"/>
        <v>12.75</v>
      </c>
      <c r="B526" s="232"/>
      <c r="C526" s="241" t="s">
        <v>329</v>
      </c>
    </row>
    <row r="527" spans="1:3" ht="11.25">
      <c r="A527" s="16">
        <f t="shared" si="1"/>
        <v>12.8125</v>
      </c>
      <c r="B527" s="232"/>
      <c r="C527" s="241" t="s">
        <v>330</v>
      </c>
    </row>
    <row r="528" spans="1:3" ht="11.25">
      <c r="A528" s="16">
        <f t="shared" si="1"/>
        <v>12.875</v>
      </c>
      <c r="B528" s="232"/>
      <c r="C528" s="241" t="s">
        <v>331</v>
      </c>
    </row>
    <row r="529" spans="1:3" ht="11.25">
      <c r="A529" s="16">
        <f t="shared" si="1"/>
        <v>12.9375</v>
      </c>
      <c r="B529" s="232"/>
      <c r="C529" s="241" t="s">
        <v>332</v>
      </c>
    </row>
    <row r="530" spans="1:3" ht="11.25">
      <c r="A530" s="16">
        <f t="shared" si="1"/>
        <v>13</v>
      </c>
      <c r="B530" s="232"/>
      <c r="C530" s="241" t="s">
        <v>333</v>
      </c>
    </row>
    <row r="531" spans="1:3" ht="11.25">
      <c r="A531" s="16">
        <f aca="true" t="shared" si="2" ref="A531:A594">A530+0.0625</f>
        <v>13.0625</v>
      </c>
      <c r="B531" s="232"/>
      <c r="C531" s="241" t="s">
        <v>334</v>
      </c>
    </row>
    <row r="532" spans="1:3" ht="11.25">
      <c r="A532" s="16">
        <f t="shared" si="2"/>
        <v>13.125</v>
      </c>
      <c r="B532" s="232"/>
      <c r="C532" s="241" t="s">
        <v>335</v>
      </c>
    </row>
    <row r="533" spans="1:3" ht="11.25">
      <c r="A533" s="16">
        <f t="shared" si="2"/>
        <v>13.1875</v>
      </c>
      <c r="B533" s="232"/>
      <c r="C533" s="241" t="s">
        <v>336</v>
      </c>
    </row>
    <row r="534" spans="1:3" ht="11.25">
      <c r="A534" s="16">
        <f t="shared" si="2"/>
        <v>13.25</v>
      </c>
      <c r="B534" s="232"/>
      <c r="C534" s="241" t="s">
        <v>337</v>
      </c>
    </row>
    <row r="535" spans="1:3" ht="11.25">
      <c r="A535" s="16">
        <f t="shared" si="2"/>
        <v>13.3125</v>
      </c>
      <c r="B535" s="232"/>
      <c r="C535" s="241" t="s">
        <v>338</v>
      </c>
    </row>
    <row r="536" spans="1:3" ht="11.25">
      <c r="A536" s="16">
        <f t="shared" si="2"/>
        <v>13.375</v>
      </c>
      <c r="B536" s="232"/>
      <c r="C536" s="241" t="s">
        <v>339</v>
      </c>
    </row>
    <row r="537" spans="1:3" ht="11.25">
      <c r="A537" s="16">
        <f t="shared" si="2"/>
        <v>13.4375</v>
      </c>
      <c r="B537" s="232"/>
      <c r="C537" s="241" t="s">
        <v>340</v>
      </c>
    </row>
    <row r="538" spans="1:3" ht="11.25">
      <c r="A538" s="16">
        <f t="shared" si="2"/>
        <v>13.5</v>
      </c>
      <c r="B538" s="232"/>
      <c r="C538" s="241" t="s">
        <v>341</v>
      </c>
    </row>
    <row r="539" spans="1:3" ht="11.25">
      <c r="A539" s="16">
        <f t="shared" si="2"/>
        <v>13.5625</v>
      </c>
      <c r="B539" s="232"/>
      <c r="C539" s="241" t="s">
        <v>342</v>
      </c>
    </row>
    <row r="540" spans="1:3" ht="11.25">
      <c r="A540" s="16">
        <f t="shared" si="2"/>
        <v>13.625</v>
      </c>
      <c r="B540" s="232"/>
      <c r="C540" s="241" t="s">
        <v>343</v>
      </c>
    </row>
    <row r="541" spans="1:3" ht="11.25">
      <c r="A541" s="16">
        <f t="shared" si="2"/>
        <v>13.6875</v>
      </c>
      <c r="B541" s="232"/>
      <c r="C541" s="241" t="s">
        <v>344</v>
      </c>
    </row>
    <row r="542" spans="1:3" ht="11.25">
      <c r="A542" s="16">
        <f t="shared" si="2"/>
        <v>13.75</v>
      </c>
      <c r="B542" s="232"/>
      <c r="C542" s="241" t="s">
        <v>345</v>
      </c>
    </row>
    <row r="543" spans="1:3" ht="11.25">
      <c r="A543" s="16">
        <f t="shared" si="2"/>
        <v>13.8125</v>
      </c>
      <c r="B543" s="232"/>
      <c r="C543" s="241" t="s">
        <v>346</v>
      </c>
    </row>
    <row r="544" spans="1:3" ht="11.25">
      <c r="A544" s="16">
        <f t="shared" si="2"/>
        <v>13.875</v>
      </c>
      <c r="B544" s="232"/>
      <c r="C544" s="241" t="s">
        <v>347</v>
      </c>
    </row>
    <row r="545" spans="1:3" ht="11.25">
      <c r="A545" s="16">
        <f t="shared" si="2"/>
        <v>13.9375</v>
      </c>
      <c r="B545" s="232"/>
      <c r="C545" s="241" t="s">
        <v>348</v>
      </c>
    </row>
    <row r="546" spans="1:3" ht="11.25">
      <c r="A546" s="16">
        <f t="shared" si="2"/>
        <v>14</v>
      </c>
      <c r="B546" s="232"/>
      <c r="C546" s="241" t="s">
        <v>349</v>
      </c>
    </row>
    <row r="547" spans="1:3" ht="11.25">
      <c r="A547" s="16">
        <f t="shared" si="2"/>
        <v>14.0625</v>
      </c>
      <c r="B547" s="232"/>
      <c r="C547" s="241" t="s">
        <v>350</v>
      </c>
    </row>
    <row r="548" spans="1:3" ht="11.25">
      <c r="A548" s="16">
        <f t="shared" si="2"/>
        <v>14.125</v>
      </c>
      <c r="B548" s="232"/>
      <c r="C548" s="241" t="s">
        <v>351</v>
      </c>
    </row>
    <row r="549" spans="1:3" ht="11.25">
      <c r="A549" s="16">
        <f t="shared" si="2"/>
        <v>14.1875</v>
      </c>
      <c r="B549" s="232"/>
      <c r="C549" s="241" t="s">
        <v>352</v>
      </c>
    </row>
    <row r="550" spans="1:3" ht="11.25">
      <c r="A550" s="16">
        <f t="shared" si="2"/>
        <v>14.25</v>
      </c>
      <c r="B550" s="232"/>
      <c r="C550" s="241" t="s">
        <v>353</v>
      </c>
    </row>
    <row r="551" spans="1:3" ht="11.25">
      <c r="A551" s="16">
        <f t="shared" si="2"/>
        <v>14.3125</v>
      </c>
      <c r="B551" s="232"/>
      <c r="C551" s="241" t="s">
        <v>354</v>
      </c>
    </row>
    <row r="552" spans="1:3" ht="11.25">
      <c r="A552" s="16">
        <f t="shared" si="2"/>
        <v>14.375</v>
      </c>
      <c r="B552" s="232"/>
      <c r="C552" s="241" t="s">
        <v>355</v>
      </c>
    </row>
    <row r="553" spans="1:3" ht="11.25">
      <c r="A553" s="16">
        <f t="shared" si="2"/>
        <v>14.4375</v>
      </c>
      <c r="B553" s="232"/>
      <c r="C553" s="241" t="s">
        <v>356</v>
      </c>
    </row>
    <row r="554" spans="1:3" ht="11.25">
      <c r="A554" s="16">
        <f t="shared" si="2"/>
        <v>14.5</v>
      </c>
      <c r="B554" s="232"/>
      <c r="C554" s="241" t="s">
        <v>357</v>
      </c>
    </row>
    <row r="555" spans="1:3" ht="11.25">
      <c r="A555" s="16">
        <f t="shared" si="2"/>
        <v>14.5625</v>
      </c>
      <c r="B555" s="232"/>
      <c r="C555" s="241" t="s">
        <v>358</v>
      </c>
    </row>
    <row r="556" spans="1:3" ht="11.25">
      <c r="A556" s="16">
        <f t="shared" si="2"/>
        <v>14.625</v>
      </c>
      <c r="B556" s="232"/>
      <c r="C556" s="241" t="s">
        <v>359</v>
      </c>
    </row>
    <row r="557" spans="1:3" ht="11.25">
      <c r="A557" s="16">
        <f t="shared" si="2"/>
        <v>14.6875</v>
      </c>
      <c r="B557" s="232"/>
      <c r="C557" s="241" t="s">
        <v>360</v>
      </c>
    </row>
    <row r="558" spans="1:3" ht="11.25">
      <c r="A558" s="16">
        <f t="shared" si="2"/>
        <v>14.75</v>
      </c>
      <c r="B558" s="232"/>
      <c r="C558" s="241" t="s">
        <v>361</v>
      </c>
    </row>
    <row r="559" spans="1:3" ht="11.25">
      <c r="A559" s="16">
        <f t="shared" si="2"/>
        <v>14.8125</v>
      </c>
      <c r="B559" s="232"/>
      <c r="C559" s="241" t="s">
        <v>362</v>
      </c>
    </row>
    <row r="560" spans="1:3" ht="11.25">
      <c r="A560" s="16">
        <f t="shared" si="2"/>
        <v>14.875</v>
      </c>
      <c r="B560" s="232"/>
      <c r="C560" s="241" t="s">
        <v>363</v>
      </c>
    </row>
    <row r="561" spans="1:3" ht="11.25">
      <c r="A561" s="16">
        <f t="shared" si="2"/>
        <v>14.9375</v>
      </c>
      <c r="B561" s="232"/>
      <c r="C561" s="241" t="s">
        <v>364</v>
      </c>
    </row>
    <row r="562" spans="1:3" ht="11.25">
      <c r="A562" s="16">
        <f t="shared" si="2"/>
        <v>15</v>
      </c>
      <c r="B562" s="232"/>
      <c r="C562" s="241" t="s">
        <v>365</v>
      </c>
    </row>
    <row r="563" spans="1:3" ht="11.25">
      <c r="A563" s="16">
        <f t="shared" si="2"/>
        <v>15.0625</v>
      </c>
      <c r="B563" s="232"/>
      <c r="C563" s="241" t="s">
        <v>366</v>
      </c>
    </row>
    <row r="564" spans="1:3" ht="11.25">
      <c r="A564" s="16">
        <f t="shared" si="2"/>
        <v>15.125</v>
      </c>
      <c r="B564" s="232"/>
      <c r="C564" s="241" t="s">
        <v>367</v>
      </c>
    </row>
    <row r="565" spans="1:3" ht="11.25">
      <c r="A565" s="16">
        <f t="shared" si="2"/>
        <v>15.1875</v>
      </c>
      <c r="B565" s="232"/>
      <c r="C565" s="241" t="s">
        <v>368</v>
      </c>
    </row>
    <row r="566" spans="1:3" ht="11.25">
      <c r="A566" s="16">
        <f t="shared" si="2"/>
        <v>15.25</v>
      </c>
      <c r="B566" s="232"/>
      <c r="C566" s="241" t="s">
        <v>369</v>
      </c>
    </row>
    <row r="567" spans="1:3" ht="11.25">
      <c r="A567" s="16">
        <f t="shared" si="2"/>
        <v>15.3125</v>
      </c>
      <c r="B567" s="232"/>
      <c r="C567" s="241" t="s">
        <v>370</v>
      </c>
    </row>
    <row r="568" spans="1:3" ht="11.25">
      <c r="A568" s="16">
        <f t="shared" si="2"/>
        <v>15.375</v>
      </c>
      <c r="B568" s="232"/>
      <c r="C568" s="241" t="s">
        <v>371</v>
      </c>
    </row>
    <row r="569" spans="1:3" ht="11.25">
      <c r="A569" s="16">
        <f t="shared" si="2"/>
        <v>15.4375</v>
      </c>
      <c r="B569" s="232"/>
      <c r="C569" s="241" t="s">
        <v>372</v>
      </c>
    </row>
    <row r="570" spans="1:3" ht="11.25">
      <c r="A570" s="16">
        <f t="shared" si="2"/>
        <v>15.5</v>
      </c>
      <c r="B570" s="232"/>
      <c r="C570" s="241" t="s">
        <v>373</v>
      </c>
    </row>
    <row r="571" spans="1:3" ht="11.25">
      <c r="A571" s="16">
        <f t="shared" si="2"/>
        <v>15.5625</v>
      </c>
      <c r="B571" s="232"/>
      <c r="C571" s="241" t="s">
        <v>374</v>
      </c>
    </row>
    <row r="572" spans="1:3" ht="11.25">
      <c r="A572" s="16">
        <f t="shared" si="2"/>
        <v>15.625</v>
      </c>
      <c r="B572" s="232"/>
      <c r="C572" s="241" t="s">
        <v>375</v>
      </c>
    </row>
    <row r="573" spans="1:3" ht="11.25">
      <c r="A573" s="16">
        <f t="shared" si="2"/>
        <v>15.6875</v>
      </c>
      <c r="B573" s="232"/>
      <c r="C573" s="241" t="s">
        <v>376</v>
      </c>
    </row>
    <row r="574" spans="1:3" ht="11.25">
      <c r="A574" s="16">
        <f t="shared" si="2"/>
        <v>15.75</v>
      </c>
      <c r="B574" s="232"/>
      <c r="C574" s="241" t="s">
        <v>377</v>
      </c>
    </row>
    <row r="575" spans="1:3" ht="11.25">
      <c r="A575" s="16">
        <f t="shared" si="2"/>
        <v>15.8125</v>
      </c>
      <c r="B575" s="232"/>
      <c r="C575" s="241" t="s">
        <v>378</v>
      </c>
    </row>
    <row r="576" spans="1:3" ht="11.25">
      <c r="A576" s="16">
        <f t="shared" si="2"/>
        <v>15.875</v>
      </c>
      <c r="B576" s="232"/>
      <c r="C576" s="241" t="s">
        <v>379</v>
      </c>
    </row>
    <row r="577" spans="1:3" ht="11.25">
      <c r="A577" s="16">
        <f t="shared" si="2"/>
        <v>15.9375</v>
      </c>
      <c r="B577" s="232"/>
      <c r="C577" s="241" t="s">
        <v>380</v>
      </c>
    </row>
    <row r="578" spans="1:3" ht="11.25">
      <c r="A578" s="16">
        <f t="shared" si="2"/>
        <v>16</v>
      </c>
      <c r="B578" s="232"/>
      <c r="C578" s="241" t="s">
        <v>381</v>
      </c>
    </row>
    <row r="579" spans="1:3" ht="11.25">
      <c r="A579" s="16">
        <f t="shared" si="2"/>
        <v>16.0625</v>
      </c>
      <c r="B579" s="232"/>
      <c r="C579" s="241" t="s">
        <v>382</v>
      </c>
    </row>
    <row r="580" spans="1:3" ht="11.25">
      <c r="A580" s="16">
        <f t="shared" si="2"/>
        <v>16.125</v>
      </c>
      <c r="B580" s="232"/>
      <c r="C580" s="241" t="s">
        <v>383</v>
      </c>
    </row>
    <row r="581" spans="1:3" ht="11.25">
      <c r="A581" s="16">
        <f t="shared" si="2"/>
        <v>16.1875</v>
      </c>
      <c r="B581" s="232"/>
      <c r="C581" s="241" t="s">
        <v>384</v>
      </c>
    </row>
    <row r="582" spans="1:3" ht="11.25">
      <c r="A582" s="16">
        <f t="shared" si="2"/>
        <v>16.25</v>
      </c>
      <c r="B582" s="232"/>
      <c r="C582" s="241" t="s">
        <v>385</v>
      </c>
    </row>
    <row r="583" spans="1:3" ht="11.25">
      <c r="A583" s="16">
        <f t="shared" si="2"/>
        <v>16.3125</v>
      </c>
      <c r="B583" s="232"/>
      <c r="C583" s="241" t="s">
        <v>386</v>
      </c>
    </row>
    <row r="584" spans="1:3" ht="11.25">
      <c r="A584" s="16">
        <f t="shared" si="2"/>
        <v>16.375</v>
      </c>
      <c r="B584" s="232"/>
      <c r="C584" s="241" t="s">
        <v>387</v>
      </c>
    </row>
    <row r="585" spans="1:3" ht="11.25">
      <c r="A585" s="16">
        <f t="shared" si="2"/>
        <v>16.4375</v>
      </c>
      <c r="B585" s="232"/>
      <c r="C585" s="241" t="s">
        <v>388</v>
      </c>
    </row>
    <row r="586" spans="1:3" ht="11.25">
      <c r="A586" s="16">
        <f t="shared" si="2"/>
        <v>16.5</v>
      </c>
      <c r="B586" s="232"/>
      <c r="C586" s="241" t="s">
        <v>389</v>
      </c>
    </row>
    <row r="587" spans="1:3" ht="11.25">
      <c r="A587" s="16">
        <f t="shared" si="2"/>
        <v>16.5625</v>
      </c>
      <c r="B587" s="232"/>
      <c r="C587" s="241" t="s">
        <v>390</v>
      </c>
    </row>
    <row r="588" spans="1:3" ht="11.25">
      <c r="A588" s="16">
        <f t="shared" si="2"/>
        <v>16.625</v>
      </c>
      <c r="B588" s="232"/>
      <c r="C588" s="241" t="s">
        <v>391</v>
      </c>
    </row>
    <row r="589" spans="1:3" ht="11.25">
      <c r="A589" s="16">
        <f t="shared" si="2"/>
        <v>16.6875</v>
      </c>
      <c r="B589" s="232"/>
      <c r="C589" s="241" t="s">
        <v>392</v>
      </c>
    </row>
    <row r="590" spans="1:3" ht="11.25">
      <c r="A590" s="16">
        <f t="shared" si="2"/>
        <v>16.75</v>
      </c>
      <c r="B590" s="232"/>
      <c r="C590" s="241" t="s">
        <v>393</v>
      </c>
    </row>
    <row r="591" spans="1:3" ht="11.25">
      <c r="A591" s="16">
        <f t="shared" si="2"/>
        <v>16.8125</v>
      </c>
      <c r="B591" s="232"/>
      <c r="C591" s="241" t="s">
        <v>394</v>
      </c>
    </row>
    <row r="592" spans="1:3" ht="11.25">
      <c r="A592" s="16">
        <f t="shared" si="2"/>
        <v>16.875</v>
      </c>
      <c r="B592" s="232"/>
      <c r="C592" s="241" t="s">
        <v>395</v>
      </c>
    </row>
    <row r="593" spans="1:3" ht="11.25">
      <c r="A593" s="16">
        <f t="shared" si="2"/>
        <v>16.9375</v>
      </c>
      <c r="B593" s="232"/>
      <c r="C593" s="241" t="s">
        <v>396</v>
      </c>
    </row>
    <row r="594" spans="1:3" ht="11.25">
      <c r="A594" s="16">
        <f t="shared" si="2"/>
        <v>17</v>
      </c>
      <c r="B594" s="232"/>
      <c r="C594" s="241" t="s">
        <v>397</v>
      </c>
    </row>
    <row r="595" spans="1:3" ht="11.25">
      <c r="A595" s="16">
        <f aca="true" t="shared" si="3" ref="A595:A658">A594+0.0625</f>
        <v>17.0625</v>
      </c>
      <c r="B595" s="232"/>
      <c r="C595" s="241" t="s">
        <v>398</v>
      </c>
    </row>
    <row r="596" spans="1:3" ht="11.25">
      <c r="A596" s="16">
        <f t="shared" si="3"/>
        <v>17.125</v>
      </c>
      <c r="B596" s="232"/>
      <c r="C596" s="241" t="s">
        <v>399</v>
      </c>
    </row>
    <row r="597" spans="1:3" ht="11.25">
      <c r="A597" s="16">
        <f t="shared" si="3"/>
        <v>17.1875</v>
      </c>
      <c r="B597" s="232"/>
      <c r="C597" s="241" t="s">
        <v>400</v>
      </c>
    </row>
    <row r="598" spans="1:3" ht="11.25">
      <c r="A598" s="16">
        <f t="shared" si="3"/>
        <v>17.25</v>
      </c>
      <c r="B598" s="232"/>
      <c r="C598" s="241" t="s">
        <v>401</v>
      </c>
    </row>
    <row r="599" spans="1:3" ht="11.25">
      <c r="A599" s="16">
        <f t="shared" si="3"/>
        <v>17.3125</v>
      </c>
      <c r="B599" s="232"/>
      <c r="C599" s="241" t="s">
        <v>402</v>
      </c>
    </row>
    <row r="600" spans="1:3" ht="11.25">
      <c r="A600" s="16">
        <f t="shared" si="3"/>
        <v>17.375</v>
      </c>
      <c r="B600" s="232"/>
      <c r="C600" s="241" t="s">
        <v>403</v>
      </c>
    </row>
    <row r="601" spans="1:3" ht="11.25">
      <c r="A601" s="16">
        <f t="shared" si="3"/>
        <v>17.4375</v>
      </c>
      <c r="B601" s="232"/>
      <c r="C601" s="241" t="s">
        <v>404</v>
      </c>
    </row>
    <row r="602" spans="1:3" ht="11.25">
      <c r="A602" s="16">
        <f t="shared" si="3"/>
        <v>17.5</v>
      </c>
      <c r="B602" s="232"/>
      <c r="C602" s="241" t="s">
        <v>405</v>
      </c>
    </row>
    <row r="603" spans="1:3" ht="11.25">
      <c r="A603" s="16">
        <f t="shared" si="3"/>
        <v>17.5625</v>
      </c>
      <c r="B603" s="232"/>
      <c r="C603" s="241" t="s">
        <v>406</v>
      </c>
    </row>
    <row r="604" spans="1:3" ht="11.25">
      <c r="A604" s="16">
        <f t="shared" si="3"/>
        <v>17.625</v>
      </c>
      <c r="B604" s="232"/>
      <c r="C604" s="241" t="s">
        <v>407</v>
      </c>
    </row>
    <row r="605" spans="1:3" ht="11.25">
      <c r="A605" s="16">
        <f t="shared" si="3"/>
        <v>17.6875</v>
      </c>
      <c r="B605" s="232"/>
      <c r="C605" s="241" t="s">
        <v>408</v>
      </c>
    </row>
    <row r="606" spans="1:3" ht="11.25">
      <c r="A606" s="16">
        <f t="shared" si="3"/>
        <v>17.75</v>
      </c>
      <c r="B606" s="232"/>
      <c r="C606" s="241" t="s">
        <v>409</v>
      </c>
    </row>
    <row r="607" spans="1:3" ht="11.25">
      <c r="A607" s="16">
        <f t="shared" si="3"/>
        <v>17.8125</v>
      </c>
      <c r="B607" s="232"/>
      <c r="C607" s="241" t="s">
        <v>410</v>
      </c>
    </row>
    <row r="608" spans="1:3" ht="11.25">
      <c r="A608" s="16">
        <f t="shared" si="3"/>
        <v>17.875</v>
      </c>
      <c r="B608" s="232"/>
      <c r="C608" s="241" t="s">
        <v>411</v>
      </c>
    </row>
    <row r="609" spans="1:3" ht="11.25">
      <c r="A609" s="16">
        <f t="shared" si="3"/>
        <v>17.9375</v>
      </c>
      <c r="B609" s="232"/>
      <c r="C609" s="241" t="s">
        <v>412</v>
      </c>
    </row>
    <row r="610" spans="1:3" ht="11.25">
      <c r="A610" s="16">
        <f t="shared" si="3"/>
        <v>18</v>
      </c>
      <c r="B610" s="232"/>
      <c r="C610" s="241" t="s">
        <v>413</v>
      </c>
    </row>
    <row r="611" spans="1:3" ht="11.25">
      <c r="A611" s="16">
        <f t="shared" si="3"/>
        <v>18.0625</v>
      </c>
      <c r="B611" s="232"/>
      <c r="C611" s="241" t="s">
        <v>414</v>
      </c>
    </row>
    <row r="612" spans="1:3" ht="11.25">
      <c r="A612" s="16">
        <f t="shared" si="3"/>
        <v>18.125</v>
      </c>
      <c r="B612" s="232"/>
      <c r="C612" s="241" t="s">
        <v>415</v>
      </c>
    </row>
    <row r="613" spans="1:3" ht="11.25">
      <c r="A613" s="16">
        <f t="shared" si="3"/>
        <v>18.1875</v>
      </c>
      <c r="B613" s="232"/>
      <c r="C613" s="241" t="s">
        <v>416</v>
      </c>
    </row>
    <row r="614" spans="1:3" ht="11.25">
      <c r="A614" s="16">
        <f t="shared" si="3"/>
        <v>18.25</v>
      </c>
      <c r="B614" s="232"/>
      <c r="C614" s="241" t="s">
        <v>417</v>
      </c>
    </row>
    <row r="615" spans="1:3" ht="11.25">
      <c r="A615" s="16">
        <f t="shared" si="3"/>
        <v>18.3125</v>
      </c>
      <c r="B615" s="232"/>
      <c r="C615" s="241" t="s">
        <v>418</v>
      </c>
    </row>
    <row r="616" spans="1:3" ht="11.25">
      <c r="A616" s="16">
        <f t="shared" si="3"/>
        <v>18.375</v>
      </c>
      <c r="B616" s="232"/>
      <c r="C616" s="241" t="s">
        <v>419</v>
      </c>
    </row>
    <row r="617" spans="1:3" ht="11.25">
      <c r="A617" s="16">
        <f t="shared" si="3"/>
        <v>18.4375</v>
      </c>
      <c r="B617" s="232"/>
      <c r="C617" s="241" t="s">
        <v>420</v>
      </c>
    </row>
    <row r="618" spans="1:3" ht="11.25">
      <c r="A618" s="16">
        <f t="shared" si="3"/>
        <v>18.5</v>
      </c>
      <c r="B618" s="232"/>
      <c r="C618" s="241" t="s">
        <v>421</v>
      </c>
    </row>
    <row r="619" spans="1:3" ht="11.25">
      <c r="A619" s="16">
        <f t="shared" si="3"/>
        <v>18.5625</v>
      </c>
      <c r="B619" s="232"/>
      <c r="C619" s="241" t="s">
        <v>422</v>
      </c>
    </row>
    <row r="620" spans="1:3" ht="11.25">
      <c r="A620" s="16">
        <f t="shared" si="3"/>
        <v>18.625</v>
      </c>
      <c r="B620" s="232"/>
      <c r="C620" s="241" t="s">
        <v>423</v>
      </c>
    </row>
    <row r="621" spans="1:3" ht="11.25">
      <c r="A621" s="16">
        <f t="shared" si="3"/>
        <v>18.6875</v>
      </c>
      <c r="B621" s="232"/>
      <c r="C621" s="241" t="s">
        <v>424</v>
      </c>
    </row>
    <row r="622" spans="1:3" ht="11.25">
      <c r="A622" s="16">
        <f t="shared" si="3"/>
        <v>18.75</v>
      </c>
      <c r="B622" s="232"/>
      <c r="C622" s="241" t="s">
        <v>425</v>
      </c>
    </row>
    <row r="623" spans="1:3" ht="11.25">
      <c r="A623" s="16">
        <f t="shared" si="3"/>
        <v>18.8125</v>
      </c>
      <c r="B623" s="232"/>
      <c r="C623" s="241" t="s">
        <v>426</v>
      </c>
    </row>
    <row r="624" spans="1:3" ht="11.25">
      <c r="A624" s="16">
        <f t="shared" si="3"/>
        <v>18.875</v>
      </c>
      <c r="B624" s="232"/>
      <c r="C624" s="241" t="s">
        <v>427</v>
      </c>
    </row>
    <row r="625" spans="1:3" ht="11.25">
      <c r="A625" s="16">
        <f t="shared" si="3"/>
        <v>18.9375</v>
      </c>
      <c r="B625" s="232"/>
      <c r="C625" s="241" t="s">
        <v>428</v>
      </c>
    </row>
    <row r="626" spans="1:3" ht="11.25">
      <c r="A626" s="16">
        <f t="shared" si="3"/>
        <v>19</v>
      </c>
      <c r="B626" s="232"/>
      <c r="C626" s="241" t="s">
        <v>429</v>
      </c>
    </row>
    <row r="627" spans="1:3" ht="11.25">
      <c r="A627" s="16">
        <f t="shared" si="3"/>
        <v>19.0625</v>
      </c>
      <c r="B627" s="232"/>
      <c r="C627" s="241" t="s">
        <v>430</v>
      </c>
    </row>
    <row r="628" spans="1:3" ht="11.25">
      <c r="A628" s="16">
        <f t="shared" si="3"/>
        <v>19.125</v>
      </c>
      <c r="B628" s="232"/>
      <c r="C628" s="241" t="s">
        <v>431</v>
      </c>
    </row>
    <row r="629" spans="1:3" ht="11.25">
      <c r="A629" s="16">
        <f t="shared" si="3"/>
        <v>19.1875</v>
      </c>
      <c r="B629" s="232"/>
      <c r="C629" s="241" t="s">
        <v>432</v>
      </c>
    </row>
    <row r="630" spans="1:3" ht="11.25">
      <c r="A630" s="16">
        <f t="shared" si="3"/>
        <v>19.25</v>
      </c>
      <c r="B630" s="232"/>
      <c r="C630" s="241" t="s">
        <v>433</v>
      </c>
    </row>
    <row r="631" spans="1:3" ht="11.25">
      <c r="A631" s="16">
        <f t="shared" si="3"/>
        <v>19.3125</v>
      </c>
      <c r="B631" s="232"/>
      <c r="C631" s="241" t="s">
        <v>434</v>
      </c>
    </row>
    <row r="632" spans="1:3" ht="11.25">
      <c r="A632" s="16">
        <f t="shared" si="3"/>
        <v>19.375</v>
      </c>
      <c r="B632" s="232"/>
      <c r="C632" s="241" t="s">
        <v>435</v>
      </c>
    </row>
    <row r="633" spans="1:3" ht="11.25">
      <c r="A633" s="16">
        <f t="shared" si="3"/>
        <v>19.4375</v>
      </c>
      <c r="B633" s="232"/>
      <c r="C633" s="241" t="s">
        <v>436</v>
      </c>
    </row>
    <row r="634" spans="1:3" ht="11.25">
      <c r="A634" s="16">
        <f t="shared" si="3"/>
        <v>19.5</v>
      </c>
      <c r="B634" s="232"/>
      <c r="C634" s="241" t="s">
        <v>437</v>
      </c>
    </row>
    <row r="635" spans="1:3" ht="11.25">
      <c r="A635" s="16">
        <f t="shared" si="3"/>
        <v>19.5625</v>
      </c>
      <c r="B635" s="232"/>
      <c r="C635" s="241" t="s">
        <v>438</v>
      </c>
    </row>
    <row r="636" spans="1:3" ht="11.25">
      <c r="A636" s="16">
        <f t="shared" si="3"/>
        <v>19.625</v>
      </c>
      <c r="B636" s="232"/>
      <c r="C636" s="241" t="s">
        <v>439</v>
      </c>
    </row>
    <row r="637" spans="1:3" ht="11.25">
      <c r="A637" s="16">
        <f t="shared" si="3"/>
        <v>19.6875</v>
      </c>
      <c r="B637" s="232"/>
      <c r="C637" s="241" t="s">
        <v>440</v>
      </c>
    </row>
    <row r="638" spans="1:3" ht="11.25">
      <c r="A638" s="16">
        <f t="shared" si="3"/>
        <v>19.75</v>
      </c>
      <c r="B638" s="232"/>
      <c r="C638" s="241" t="s">
        <v>441</v>
      </c>
    </row>
    <row r="639" spans="1:3" ht="11.25">
      <c r="A639" s="16">
        <f t="shared" si="3"/>
        <v>19.8125</v>
      </c>
      <c r="B639" s="232"/>
      <c r="C639" s="241" t="s">
        <v>442</v>
      </c>
    </row>
    <row r="640" spans="1:3" ht="11.25">
      <c r="A640" s="16">
        <f t="shared" si="3"/>
        <v>19.875</v>
      </c>
      <c r="B640" s="232"/>
      <c r="C640" s="241" t="s">
        <v>443</v>
      </c>
    </row>
    <row r="641" spans="1:3" ht="11.25">
      <c r="A641" s="16">
        <f t="shared" si="3"/>
        <v>19.9375</v>
      </c>
      <c r="B641" s="232"/>
      <c r="C641" s="241" t="s">
        <v>444</v>
      </c>
    </row>
    <row r="642" spans="1:3" ht="11.25">
      <c r="A642" s="16">
        <f t="shared" si="3"/>
        <v>20</v>
      </c>
      <c r="B642" s="232"/>
      <c r="C642" s="241" t="s">
        <v>445</v>
      </c>
    </row>
    <row r="643" spans="1:3" ht="11.25">
      <c r="A643" s="16">
        <f t="shared" si="3"/>
        <v>20.0625</v>
      </c>
      <c r="B643" s="232"/>
      <c r="C643" s="241" t="s">
        <v>446</v>
      </c>
    </row>
    <row r="644" spans="1:3" ht="11.25">
      <c r="A644" s="16">
        <f t="shared" si="3"/>
        <v>20.125</v>
      </c>
      <c r="B644" s="232"/>
      <c r="C644" s="241" t="s">
        <v>447</v>
      </c>
    </row>
    <row r="645" spans="1:3" ht="11.25">
      <c r="A645" s="16">
        <f t="shared" si="3"/>
        <v>20.1875</v>
      </c>
      <c r="B645" s="232"/>
      <c r="C645" s="241" t="s">
        <v>448</v>
      </c>
    </row>
    <row r="646" spans="1:3" ht="11.25">
      <c r="A646" s="16">
        <f t="shared" si="3"/>
        <v>20.25</v>
      </c>
      <c r="B646" s="232"/>
      <c r="C646" s="241" t="s">
        <v>449</v>
      </c>
    </row>
    <row r="647" spans="1:3" ht="11.25">
      <c r="A647" s="16">
        <f t="shared" si="3"/>
        <v>20.3125</v>
      </c>
      <c r="B647" s="232"/>
      <c r="C647" s="241" t="s">
        <v>450</v>
      </c>
    </row>
    <row r="648" spans="1:3" ht="11.25">
      <c r="A648" s="16">
        <f t="shared" si="3"/>
        <v>20.375</v>
      </c>
      <c r="B648" s="232"/>
      <c r="C648" s="241" t="s">
        <v>451</v>
      </c>
    </row>
    <row r="649" spans="1:3" ht="11.25">
      <c r="A649" s="16">
        <f t="shared" si="3"/>
        <v>20.4375</v>
      </c>
      <c r="B649" s="232"/>
      <c r="C649" s="241" t="s">
        <v>452</v>
      </c>
    </row>
    <row r="650" spans="1:3" ht="11.25">
      <c r="A650" s="16">
        <f t="shared" si="3"/>
        <v>20.5</v>
      </c>
      <c r="B650" s="232"/>
      <c r="C650" s="241" t="s">
        <v>453</v>
      </c>
    </row>
    <row r="651" spans="1:3" ht="11.25">
      <c r="A651" s="16">
        <f t="shared" si="3"/>
        <v>20.5625</v>
      </c>
      <c r="B651" s="232"/>
      <c r="C651" s="241" t="s">
        <v>454</v>
      </c>
    </row>
    <row r="652" spans="1:3" ht="11.25">
      <c r="A652" s="16">
        <f t="shared" si="3"/>
        <v>20.625</v>
      </c>
      <c r="B652" s="232"/>
      <c r="C652" s="241" t="s">
        <v>455</v>
      </c>
    </row>
    <row r="653" spans="1:3" ht="11.25">
      <c r="A653" s="16">
        <f t="shared" si="3"/>
        <v>20.6875</v>
      </c>
      <c r="B653" s="232"/>
      <c r="C653" s="241" t="s">
        <v>456</v>
      </c>
    </row>
    <row r="654" spans="1:3" ht="11.25">
      <c r="A654" s="16">
        <f t="shared" si="3"/>
        <v>20.75</v>
      </c>
      <c r="B654" s="232"/>
      <c r="C654" s="241" t="s">
        <v>457</v>
      </c>
    </row>
    <row r="655" spans="1:3" ht="11.25">
      <c r="A655" s="16">
        <f t="shared" si="3"/>
        <v>20.8125</v>
      </c>
      <c r="B655" s="232"/>
      <c r="C655" s="241" t="s">
        <v>458</v>
      </c>
    </row>
    <row r="656" spans="1:3" ht="11.25">
      <c r="A656" s="16">
        <f t="shared" si="3"/>
        <v>20.875</v>
      </c>
      <c r="B656" s="232"/>
      <c r="C656" s="241" t="s">
        <v>459</v>
      </c>
    </row>
    <row r="657" spans="1:3" ht="11.25">
      <c r="A657" s="16">
        <f t="shared" si="3"/>
        <v>20.9375</v>
      </c>
      <c r="B657" s="232"/>
      <c r="C657" s="241" t="s">
        <v>460</v>
      </c>
    </row>
    <row r="658" spans="1:3" ht="11.25">
      <c r="A658" s="16">
        <f t="shared" si="3"/>
        <v>21</v>
      </c>
      <c r="B658" s="232"/>
      <c r="C658" s="241" t="s">
        <v>461</v>
      </c>
    </row>
    <row r="659" spans="1:3" ht="11.25">
      <c r="A659" s="16">
        <f aca="true" t="shared" si="4" ref="A659:A722">A658+0.0625</f>
        <v>21.0625</v>
      </c>
      <c r="B659" s="232"/>
      <c r="C659" s="241" t="s">
        <v>462</v>
      </c>
    </row>
    <row r="660" spans="1:3" ht="11.25">
      <c r="A660" s="16">
        <f t="shared" si="4"/>
        <v>21.125</v>
      </c>
      <c r="B660" s="232"/>
      <c r="C660" s="241" t="s">
        <v>463</v>
      </c>
    </row>
    <row r="661" spans="1:3" ht="11.25">
      <c r="A661" s="16">
        <f t="shared" si="4"/>
        <v>21.1875</v>
      </c>
      <c r="B661" s="232"/>
      <c r="C661" s="241" t="s">
        <v>464</v>
      </c>
    </row>
    <row r="662" spans="1:3" ht="11.25">
      <c r="A662" s="16">
        <f t="shared" si="4"/>
        <v>21.25</v>
      </c>
      <c r="B662" s="232"/>
      <c r="C662" s="241" t="s">
        <v>465</v>
      </c>
    </row>
    <row r="663" spans="1:3" ht="11.25">
      <c r="A663" s="16">
        <f t="shared" si="4"/>
        <v>21.3125</v>
      </c>
      <c r="B663" s="232"/>
      <c r="C663" s="241" t="s">
        <v>466</v>
      </c>
    </row>
    <row r="664" spans="1:3" ht="11.25">
      <c r="A664" s="16">
        <f t="shared" si="4"/>
        <v>21.375</v>
      </c>
      <c r="B664" s="232"/>
      <c r="C664" s="241" t="s">
        <v>467</v>
      </c>
    </row>
    <row r="665" spans="1:3" ht="11.25">
      <c r="A665" s="16">
        <f t="shared" si="4"/>
        <v>21.4375</v>
      </c>
      <c r="B665" s="232"/>
      <c r="C665" s="241" t="s">
        <v>468</v>
      </c>
    </row>
    <row r="666" spans="1:3" ht="11.25">
      <c r="A666" s="16">
        <f t="shared" si="4"/>
        <v>21.5</v>
      </c>
      <c r="B666" s="232"/>
      <c r="C666" s="241" t="s">
        <v>469</v>
      </c>
    </row>
    <row r="667" spans="1:3" ht="11.25">
      <c r="A667" s="16">
        <f t="shared" si="4"/>
        <v>21.5625</v>
      </c>
      <c r="B667" s="232"/>
      <c r="C667" s="241" t="s">
        <v>470</v>
      </c>
    </row>
    <row r="668" spans="1:3" ht="11.25">
      <c r="A668" s="16">
        <f t="shared" si="4"/>
        <v>21.625</v>
      </c>
      <c r="B668" s="232"/>
      <c r="C668" s="241" t="s">
        <v>471</v>
      </c>
    </row>
    <row r="669" spans="1:3" ht="11.25">
      <c r="A669" s="16">
        <f t="shared" si="4"/>
        <v>21.6875</v>
      </c>
      <c r="B669" s="232"/>
      <c r="C669" s="241" t="s">
        <v>472</v>
      </c>
    </row>
    <row r="670" spans="1:3" ht="11.25">
      <c r="A670" s="16">
        <f t="shared" si="4"/>
        <v>21.75</v>
      </c>
      <c r="B670" s="232"/>
      <c r="C670" s="241" t="s">
        <v>473</v>
      </c>
    </row>
    <row r="671" spans="1:3" ht="11.25">
      <c r="A671" s="16">
        <f t="shared" si="4"/>
        <v>21.8125</v>
      </c>
      <c r="B671" s="232"/>
      <c r="C671" s="241" t="s">
        <v>474</v>
      </c>
    </row>
    <row r="672" spans="1:3" ht="11.25">
      <c r="A672" s="16">
        <f t="shared" si="4"/>
        <v>21.875</v>
      </c>
      <c r="B672" s="232"/>
      <c r="C672" s="241" t="s">
        <v>475</v>
      </c>
    </row>
    <row r="673" spans="1:3" ht="11.25">
      <c r="A673" s="16">
        <f t="shared" si="4"/>
        <v>21.9375</v>
      </c>
      <c r="B673" s="232"/>
      <c r="C673" s="241" t="s">
        <v>476</v>
      </c>
    </row>
    <row r="674" spans="1:3" ht="11.25">
      <c r="A674" s="16">
        <f t="shared" si="4"/>
        <v>22</v>
      </c>
      <c r="B674" s="232"/>
      <c r="C674" s="241" t="s">
        <v>477</v>
      </c>
    </row>
    <row r="675" spans="1:3" ht="11.25">
      <c r="A675" s="16">
        <f t="shared" si="4"/>
        <v>22.0625</v>
      </c>
      <c r="B675" s="232"/>
      <c r="C675" s="241" t="s">
        <v>478</v>
      </c>
    </row>
    <row r="676" spans="1:3" ht="11.25">
      <c r="A676" s="16">
        <f t="shared" si="4"/>
        <v>22.125</v>
      </c>
      <c r="B676" s="232"/>
      <c r="C676" s="241" t="s">
        <v>479</v>
      </c>
    </row>
    <row r="677" spans="1:3" ht="11.25">
      <c r="A677" s="16">
        <f t="shared" si="4"/>
        <v>22.1875</v>
      </c>
      <c r="B677" s="232"/>
      <c r="C677" s="241" t="s">
        <v>480</v>
      </c>
    </row>
    <row r="678" spans="1:3" ht="11.25">
      <c r="A678" s="16">
        <f t="shared" si="4"/>
        <v>22.25</v>
      </c>
      <c r="B678" s="232"/>
      <c r="C678" s="241" t="s">
        <v>481</v>
      </c>
    </row>
    <row r="679" spans="1:3" ht="11.25">
      <c r="A679" s="16">
        <f t="shared" si="4"/>
        <v>22.3125</v>
      </c>
      <c r="B679" s="232"/>
      <c r="C679" s="241" t="s">
        <v>482</v>
      </c>
    </row>
    <row r="680" spans="1:3" ht="11.25">
      <c r="A680" s="16">
        <f t="shared" si="4"/>
        <v>22.375</v>
      </c>
      <c r="B680" s="232"/>
      <c r="C680" s="241" t="s">
        <v>483</v>
      </c>
    </row>
    <row r="681" spans="1:3" ht="11.25">
      <c r="A681" s="16">
        <f t="shared" si="4"/>
        <v>22.4375</v>
      </c>
      <c r="B681" s="232"/>
      <c r="C681" s="241" t="s">
        <v>484</v>
      </c>
    </row>
    <row r="682" spans="1:3" ht="11.25">
      <c r="A682" s="16">
        <f t="shared" si="4"/>
        <v>22.5</v>
      </c>
      <c r="B682" s="232"/>
      <c r="C682" s="241" t="s">
        <v>485</v>
      </c>
    </row>
    <row r="683" spans="1:3" ht="11.25">
      <c r="A683" s="16">
        <f t="shared" si="4"/>
        <v>22.5625</v>
      </c>
      <c r="B683" s="232"/>
      <c r="C683" s="241" t="s">
        <v>486</v>
      </c>
    </row>
    <row r="684" spans="1:3" ht="11.25">
      <c r="A684" s="16">
        <f t="shared" si="4"/>
        <v>22.625</v>
      </c>
      <c r="B684" s="232"/>
      <c r="C684" s="241" t="s">
        <v>487</v>
      </c>
    </row>
    <row r="685" spans="1:3" ht="11.25">
      <c r="A685" s="16">
        <f t="shared" si="4"/>
        <v>22.6875</v>
      </c>
      <c r="B685" s="232"/>
      <c r="C685" s="241" t="s">
        <v>488</v>
      </c>
    </row>
    <row r="686" spans="1:3" ht="11.25">
      <c r="A686" s="16">
        <f t="shared" si="4"/>
        <v>22.75</v>
      </c>
      <c r="B686" s="232"/>
      <c r="C686" s="241" t="s">
        <v>489</v>
      </c>
    </row>
    <row r="687" spans="1:3" ht="11.25">
      <c r="A687" s="16">
        <f t="shared" si="4"/>
        <v>22.8125</v>
      </c>
      <c r="B687" s="232"/>
      <c r="C687" s="241" t="s">
        <v>490</v>
      </c>
    </row>
    <row r="688" spans="1:3" ht="11.25">
      <c r="A688" s="16">
        <f t="shared" si="4"/>
        <v>22.875</v>
      </c>
      <c r="B688" s="232"/>
      <c r="C688" s="241" t="s">
        <v>491</v>
      </c>
    </row>
    <row r="689" spans="1:3" ht="11.25">
      <c r="A689" s="16">
        <f t="shared" si="4"/>
        <v>22.9375</v>
      </c>
      <c r="B689" s="232"/>
      <c r="C689" s="241" t="s">
        <v>492</v>
      </c>
    </row>
    <row r="690" spans="1:3" ht="11.25">
      <c r="A690" s="16">
        <f t="shared" si="4"/>
        <v>23</v>
      </c>
      <c r="B690" s="232"/>
      <c r="C690" s="241" t="s">
        <v>493</v>
      </c>
    </row>
    <row r="691" spans="1:3" ht="11.25">
      <c r="A691" s="16">
        <f t="shared" si="4"/>
        <v>23.0625</v>
      </c>
      <c r="B691" s="232"/>
      <c r="C691" s="241" t="s">
        <v>494</v>
      </c>
    </row>
    <row r="692" spans="1:3" ht="11.25">
      <c r="A692" s="16">
        <f t="shared" si="4"/>
        <v>23.125</v>
      </c>
      <c r="B692" s="232"/>
      <c r="C692" s="241" t="s">
        <v>495</v>
      </c>
    </row>
    <row r="693" spans="1:3" ht="11.25">
      <c r="A693" s="16">
        <f t="shared" si="4"/>
        <v>23.1875</v>
      </c>
      <c r="B693" s="232"/>
      <c r="C693" s="241" t="s">
        <v>496</v>
      </c>
    </row>
    <row r="694" spans="1:3" ht="11.25">
      <c r="A694" s="16">
        <f t="shared" si="4"/>
        <v>23.25</v>
      </c>
      <c r="B694" s="232"/>
      <c r="C694" s="241" t="s">
        <v>497</v>
      </c>
    </row>
    <row r="695" spans="1:3" ht="11.25">
      <c r="A695" s="16">
        <f t="shared" si="4"/>
        <v>23.3125</v>
      </c>
      <c r="B695" s="232"/>
      <c r="C695" s="241" t="s">
        <v>498</v>
      </c>
    </row>
    <row r="696" spans="1:3" ht="11.25">
      <c r="A696" s="16">
        <f t="shared" si="4"/>
        <v>23.375</v>
      </c>
      <c r="B696" s="232"/>
      <c r="C696" s="241" t="s">
        <v>499</v>
      </c>
    </row>
    <row r="697" spans="1:3" ht="11.25">
      <c r="A697" s="16">
        <f t="shared" si="4"/>
        <v>23.4375</v>
      </c>
      <c r="B697" s="232"/>
      <c r="C697" s="241" t="s">
        <v>500</v>
      </c>
    </row>
    <row r="698" spans="1:3" ht="11.25">
      <c r="A698" s="16">
        <f t="shared" si="4"/>
        <v>23.5</v>
      </c>
      <c r="B698" s="232"/>
      <c r="C698" s="241" t="s">
        <v>501</v>
      </c>
    </row>
    <row r="699" spans="1:3" ht="11.25">
      <c r="A699" s="16">
        <f t="shared" si="4"/>
        <v>23.5625</v>
      </c>
      <c r="B699" s="232"/>
      <c r="C699" s="241" t="s">
        <v>502</v>
      </c>
    </row>
    <row r="700" spans="1:3" ht="11.25">
      <c r="A700" s="16">
        <f t="shared" si="4"/>
        <v>23.625</v>
      </c>
      <c r="B700" s="232"/>
      <c r="C700" s="241" t="s">
        <v>503</v>
      </c>
    </row>
    <row r="701" spans="1:3" ht="11.25">
      <c r="A701" s="16">
        <f t="shared" si="4"/>
        <v>23.6875</v>
      </c>
      <c r="B701" s="232"/>
      <c r="C701" s="241" t="s">
        <v>504</v>
      </c>
    </row>
    <row r="702" spans="1:3" ht="11.25">
      <c r="A702" s="16">
        <f t="shared" si="4"/>
        <v>23.75</v>
      </c>
      <c r="B702" s="232"/>
      <c r="C702" s="241" t="s">
        <v>505</v>
      </c>
    </row>
    <row r="703" spans="1:3" ht="11.25">
      <c r="A703" s="16">
        <f t="shared" si="4"/>
        <v>23.8125</v>
      </c>
      <c r="B703" s="232"/>
      <c r="C703" s="241" t="s">
        <v>506</v>
      </c>
    </row>
    <row r="704" spans="1:3" ht="11.25">
      <c r="A704" s="16">
        <f t="shared" si="4"/>
        <v>23.875</v>
      </c>
      <c r="B704" s="232"/>
      <c r="C704" s="241" t="s">
        <v>507</v>
      </c>
    </row>
    <row r="705" spans="1:3" ht="11.25">
      <c r="A705" s="16">
        <f t="shared" si="4"/>
        <v>23.9375</v>
      </c>
      <c r="B705" s="232"/>
      <c r="C705" s="241" t="s">
        <v>508</v>
      </c>
    </row>
    <row r="706" spans="1:3" ht="11.25">
      <c r="A706" s="16">
        <f t="shared" si="4"/>
        <v>24</v>
      </c>
      <c r="B706" s="232"/>
      <c r="C706" s="241" t="s">
        <v>509</v>
      </c>
    </row>
    <row r="707" spans="1:3" ht="11.25">
      <c r="A707" s="16">
        <f t="shared" si="4"/>
        <v>24.0625</v>
      </c>
      <c r="B707" s="232"/>
      <c r="C707" s="241" t="s">
        <v>510</v>
      </c>
    </row>
    <row r="708" spans="1:3" ht="11.25">
      <c r="A708" s="16">
        <f t="shared" si="4"/>
        <v>24.125</v>
      </c>
      <c r="B708" s="232"/>
      <c r="C708" s="241" t="s">
        <v>511</v>
      </c>
    </row>
    <row r="709" spans="1:3" ht="11.25">
      <c r="A709" s="16">
        <f t="shared" si="4"/>
        <v>24.1875</v>
      </c>
      <c r="B709" s="232"/>
      <c r="C709" s="241" t="s">
        <v>512</v>
      </c>
    </row>
    <row r="710" spans="1:3" ht="11.25">
      <c r="A710" s="16">
        <f t="shared" si="4"/>
        <v>24.25</v>
      </c>
      <c r="B710" s="232"/>
      <c r="C710" s="241" t="s">
        <v>513</v>
      </c>
    </row>
    <row r="711" spans="1:3" ht="11.25">
      <c r="A711" s="16">
        <f t="shared" si="4"/>
        <v>24.3125</v>
      </c>
      <c r="B711" s="232"/>
      <c r="C711" s="241" t="s">
        <v>514</v>
      </c>
    </row>
    <row r="712" spans="1:3" ht="11.25">
      <c r="A712" s="16">
        <f t="shared" si="4"/>
        <v>24.375</v>
      </c>
      <c r="B712" s="232"/>
      <c r="C712" s="241" t="s">
        <v>515</v>
      </c>
    </row>
    <row r="713" spans="1:3" ht="11.25">
      <c r="A713" s="16">
        <f t="shared" si="4"/>
        <v>24.4375</v>
      </c>
      <c r="B713" s="232"/>
      <c r="C713" s="241" t="s">
        <v>516</v>
      </c>
    </row>
    <row r="714" spans="1:3" ht="11.25">
      <c r="A714" s="16">
        <f t="shared" si="4"/>
        <v>24.5</v>
      </c>
      <c r="B714" s="232"/>
      <c r="C714" s="241" t="s">
        <v>517</v>
      </c>
    </row>
    <row r="715" spans="1:3" ht="11.25">
      <c r="A715" s="16">
        <f t="shared" si="4"/>
        <v>24.5625</v>
      </c>
      <c r="B715" s="232"/>
      <c r="C715" s="241" t="s">
        <v>518</v>
      </c>
    </row>
    <row r="716" spans="1:3" ht="11.25">
      <c r="A716" s="16">
        <f t="shared" si="4"/>
        <v>24.625</v>
      </c>
      <c r="B716" s="232"/>
      <c r="C716" s="241" t="s">
        <v>519</v>
      </c>
    </row>
    <row r="717" spans="1:3" ht="11.25">
      <c r="A717" s="16">
        <f t="shared" si="4"/>
        <v>24.6875</v>
      </c>
      <c r="B717" s="232"/>
      <c r="C717" s="241" t="s">
        <v>520</v>
      </c>
    </row>
    <row r="718" spans="1:3" ht="11.25">
      <c r="A718" s="16">
        <f t="shared" si="4"/>
        <v>24.75</v>
      </c>
      <c r="B718" s="232"/>
      <c r="C718" s="241" t="s">
        <v>521</v>
      </c>
    </row>
    <row r="719" spans="1:3" ht="11.25">
      <c r="A719" s="16">
        <f t="shared" si="4"/>
        <v>24.8125</v>
      </c>
      <c r="B719" s="232"/>
      <c r="C719" s="241" t="s">
        <v>522</v>
      </c>
    </row>
    <row r="720" spans="1:3" ht="11.25">
      <c r="A720" s="16">
        <f t="shared" si="4"/>
        <v>24.875</v>
      </c>
      <c r="B720" s="232"/>
      <c r="C720" s="241" t="s">
        <v>523</v>
      </c>
    </row>
    <row r="721" spans="1:3" ht="11.25">
      <c r="A721" s="16">
        <f t="shared" si="4"/>
        <v>24.9375</v>
      </c>
      <c r="B721" s="232"/>
      <c r="C721" s="241" t="s">
        <v>524</v>
      </c>
    </row>
    <row r="722" spans="1:3" ht="11.25">
      <c r="A722" s="16">
        <f t="shared" si="4"/>
        <v>25</v>
      </c>
      <c r="B722" s="232"/>
      <c r="C722" s="241" t="s">
        <v>525</v>
      </c>
    </row>
    <row r="723" spans="1:3" ht="11.25">
      <c r="A723" s="16">
        <f aca="true" t="shared" si="5" ref="A723:A786">A722+0.0625</f>
        <v>25.0625</v>
      </c>
      <c r="B723" s="232"/>
      <c r="C723" s="241" t="s">
        <v>526</v>
      </c>
    </row>
    <row r="724" spans="1:3" ht="11.25">
      <c r="A724" s="16">
        <f t="shared" si="5"/>
        <v>25.125</v>
      </c>
      <c r="B724" s="232"/>
      <c r="C724" s="241" t="s">
        <v>527</v>
      </c>
    </row>
    <row r="725" spans="1:3" ht="11.25">
      <c r="A725" s="16">
        <f t="shared" si="5"/>
        <v>25.1875</v>
      </c>
      <c r="B725" s="232"/>
      <c r="C725" s="241" t="s">
        <v>528</v>
      </c>
    </row>
    <row r="726" spans="1:3" ht="11.25">
      <c r="A726" s="16">
        <f t="shared" si="5"/>
        <v>25.25</v>
      </c>
      <c r="B726" s="232"/>
      <c r="C726" s="241" t="s">
        <v>529</v>
      </c>
    </row>
    <row r="727" spans="1:3" ht="11.25">
      <c r="A727" s="16">
        <f t="shared" si="5"/>
        <v>25.3125</v>
      </c>
      <c r="B727" s="232"/>
      <c r="C727" s="241" t="s">
        <v>530</v>
      </c>
    </row>
    <row r="728" spans="1:3" ht="11.25">
      <c r="A728" s="16">
        <f t="shared" si="5"/>
        <v>25.375</v>
      </c>
      <c r="B728" s="232"/>
      <c r="C728" s="241" t="s">
        <v>531</v>
      </c>
    </row>
    <row r="729" spans="1:3" ht="11.25">
      <c r="A729" s="16">
        <f t="shared" si="5"/>
        <v>25.4375</v>
      </c>
      <c r="B729" s="232"/>
      <c r="C729" s="241" t="s">
        <v>532</v>
      </c>
    </row>
    <row r="730" spans="1:3" ht="11.25">
      <c r="A730" s="16">
        <f t="shared" si="5"/>
        <v>25.5</v>
      </c>
      <c r="B730" s="232"/>
      <c r="C730" s="241" t="s">
        <v>533</v>
      </c>
    </row>
    <row r="731" spans="1:3" ht="11.25">
      <c r="A731" s="16">
        <f t="shared" si="5"/>
        <v>25.5625</v>
      </c>
      <c r="B731" s="232"/>
      <c r="C731" s="241" t="s">
        <v>534</v>
      </c>
    </row>
    <row r="732" spans="1:3" ht="11.25">
      <c r="A732" s="16">
        <f t="shared" si="5"/>
        <v>25.625</v>
      </c>
      <c r="B732" s="232"/>
      <c r="C732" s="241" t="s">
        <v>535</v>
      </c>
    </row>
    <row r="733" spans="1:3" ht="11.25">
      <c r="A733" s="16">
        <f t="shared" si="5"/>
        <v>25.6875</v>
      </c>
      <c r="B733" s="232"/>
      <c r="C733" s="241" t="s">
        <v>536</v>
      </c>
    </row>
    <row r="734" spans="1:3" ht="11.25">
      <c r="A734" s="16">
        <f t="shared" si="5"/>
        <v>25.75</v>
      </c>
      <c r="B734" s="232"/>
      <c r="C734" s="241" t="s">
        <v>537</v>
      </c>
    </row>
    <row r="735" spans="1:3" ht="11.25">
      <c r="A735" s="16">
        <f t="shared" si="5"/>
        <v>25.8125</v>
      </c>
      <c r="B735" s="232"/>
      <c r="C735" s="241" t="s">
        <v>538</v>
      </c>
    </row>
    <row r="736" spans="1:3" ht="11.25">
      <c r="A736" s="16">
        <f t="shared" si="5"/>
        <v>25.875</v>
      </c>
      <c r="B736" s="232"/>
      <c r="C736" s="241" t="s">
        <v>539</v>
      </c>
    </row>
    <row r="737" spans="1:3" ht="11.25">
      <c r="A737" s="16">
        <f t="shared" si="5"/>
        <v>25.9375</v>
      </c>
      <c r="B737" s="232"/>
      <c r="C737" s="241" t="s">
        <v>540</v>
      </c>
    </row>
    <row r="738" spans="1:3" ht="11.25">
      <c r="A738" s="16">
        <f t="shared" si="5"/>
        <v>26</v>
      </c>
      <c r="B738" s="232"/>
      <c r="C738" s="241" t="s">
        <v>541</v>
      </c>
    </row>
    <row r="739" spans="1:3" ht="11.25">
      <c r="A739" s="16">
        <f t="shared" si="5"/>
        <v>26.0625</v>
      </c>
      <c r="B739" s="232"/>
      <c r="C739" s="241" t="s">
        <v>542</v>
      </c>
    </row>
    <row r="740" spans="1:3" ht="11.25">
      <c r="A740" s="16">
        <f t="shared" si="5"/>
        <v>26.125</v>
      </c>
      <c r="B740" s="232"/>
      <c r="C740" s="241" t="s">
        <v>543</v>
      </c>
    </row>
    <row r="741" spans="1:3" ht="11.25">
      <c r="A741" s="16">
        <f t="shared" si="5"/>
        <v>26.1875</v>
      </c>
      <c r="B741" s="232"/>
      <c r="C741" s="241" t="s">
        <v>544</v>
      </c>
    </row>
    <row r="742" spans="1:3" ht="11.25">
      <c r="A742" s="16">
        <f t="shared" si="5"/>
        <v>26.25</v>
      </c>
      <c r="B742" s="232"/>
      <c r="C742" s="241" t="s">
        <v>545</v>
      </c>
    </row>
    <row r="743" spans="1:3" ht="11.25">
      <c r="A743" s="16">
        <f t="shared" si="5"/>
        <v>26.3125</v>
      </c>
      <c r="B743" s="232"/>
      <c r="C743" s="241" t="s">
        <v>546</v>
      </c>
    </row>
    <row r="744" spans="1:3" ht="11.25">
      <c r="A744" s="16">
        <f t="shared" si="5"/>
        <v>26.375</v>
      </c>
      <c r="B744" s="232"/>
      <c r="C744" s="241" t="s">
        <v>547</v>
      </c>
    </row>
    <row r="745" spans="1:3" ht="11.25">
      <c r="A745" s="16">
        <f t="shared" si="5"/>
        <v>26.4375</v>
      </c>
      <c r="B745" s="232"/>
      <c r="C745" s="241" t="s">
        <v>548</v>
      </c>
    </row>
    <row r="746" spans="1:3" ht="11.25">
      <c r="A746" s="16">
        <f t="shared" si="5"/>
        <v>26.5</v>
      </c>
      <c r="B746" s="232"/>
      <c r="C746" s="241" t="s">
        <v>549</v>
      </c>
    </row>
    <row r="747" spans="1:3" ht="11.25">
      <c r="A747" s="16">
        <f t="shared" si="5"/>
        <v>26.5625</v>
      </c>
      <c r="B747" s="232"/>
      <c r="C747" s="241" t="s">
        <v>550</v>
      </c>
    </row>
    <row r="748" spans="1:3" ht="11.25">
      <c r="A748" s="16">
        <f t="shared" si="5"/>
        <v>26.625</v>
      </c>
      <c r="B748" s="232"/>
      <c r="C748" s="241" t="s">
        <v>551</v>
      </c>
    </row>
    <row r="749" spans="1:3" ht="11.25">
      <c r="A749" s="16">
        <f t="shared" si="5"/>
        <v>26.6875</v>
      </c>
      <c r="B749" s="232"/>
      <c r="C749" s="241" t="s">
        <v>552</v>
      </c>
    </row>
    <row r="750" spans="1:3" ht="11.25">
      <c r="A750" s="16">
        <f t="shared" si="5"/>
        <v>26.75</v>
      </c>
      <c r="B750" s="232"/>
      <c r="C750" s="241" t="s">
        <v>553</v>
      </c>
    </row>
    <row r="751" spans="1:3" ht="11.25">
      <c r="A751" s="16">
        <f t="shared" si="5"/>
        <v>26.8125</v>
      </c>
      <c r="B751" s="232"/>
      <c r="C751" s="241" t="s">
        <v>554</v>
      </c>
    </row>
    <row r="752" spans="1:3" ht="11.25">
      <c r="A752" s="16">
        <f t="shared" si="5"/>
        <v>26.875</v>
      </c>
      <c r="B752" s="232"/>
      <c r="C752" s="241" t="s">
        <v>555</v>
      </c>
    </row>
    <row r="753" spans="1:3" ht="11.25">
      <c r="A753" s="16">
        <f t="shared" si="5"/>
        <v>26.9375</v>
      </c>
      <c r="B753" s="232"/>
      <c r="C753" s="241" t="s">
        <v>556</v>
      </c>
    </row>
    <row r="754" spans="1:3" ht="11.25">
      <c r="A754" s="16">
        <f t="shared" si="5"/>
        <v>27</v>
      </c>
      <c r="B754" s="232"/>
      <c r="C754" s="241" t="s">
        <v>557</v>
      </c>
    </row>
    <row r="755" spans="1:3" ht="11.25">
      <c r="A755" s="16">
        <f t="shared" si="5"/>
        <v>27.0625</v>
      </c>
      <c r="B755" s="232"/>
      <c r="C755" s="241" t="s">
        <v>558</v>
      </c>
    </row>
    <row r="756" spans="1:3" ht="11.25">
      <c r="A756" s="16">
        <f t="shared" si="5"/>
        <v>27.125</v>
      </c>
      <c r="B756" s="232"/>
      <c r="C756" s="241" t="s">
        <v>559</v>
      </c>
    </row>
    <row r="757" spans="1:3" ht="11.25">
      <c r="A757" s="16">
        <f t="shared" si="5"/>
        <v>27.1875</v>
      </c>
      <c r="B757" s="232"/>
      <c r="C757" s="241" t="s">
        <v>560</v>
      </c>
    </row>
    <row r="758" spans="1:3" ht="11.25">
      <c r="A758" s="16">
        <f t="shared" si="5"/>
        <v>27.25</v>
      </c>
      <c r="B758" s="232"/>
      <c r="C758" s="241" t="s">
        <v>561</v>
      </c>
    </row>
    <row r="759" spans="1:3" ht="11.25">
      <c r="A759" s="16">
        <f t="shared" si="5"/>
        <v>27.3125</v>
      </c>
      <c r="B759" s="232"/>
      <c r="C759" s="241" t="s">
        <v>562</v>
      </c>
    </row>
    <row r="760" spans="1:3" ht="11.25">
      <c r="A760" s="16">
        <f t="shared" si="5"/>
        <v>27.375</v>
      </c>
      <c r="B760" s="232"/>
      <c r="C760" s="241" t="s">
        <v>563</v>
      </c>
    </row>
    <row r="761" spans="1:3" ht="11.25">
      <c r="A761" s="16">
        <f t="shared" si="5"/>
        <v>27.4375</v>
      </c>
      <c r="B761" s="232"/>
      <c r="C761" s="241" t="s">
        <v>564</v>
      </c>
    </row>
    <row r="762" spans="1:3" ht="11.25">
      <c r="A762" s="16">
        <f t="shared" si="5"/>
        <v>27.5</v>
      </c>
      <c r="B762" s="232"/>
      <c r="C762" s="241" t="s">
        <v>565</v>
      </c>
    </row>
    <row r="763" spans="1:3" ht="11.25">
      <c r="A763" s="16">
        <f t="shared" si="5"/>
        <v>27.5625</v>
      </c>
      <c r="B763" s="232"/>
      <c r="C763" s="241" t="s">
        <v>566</v>
      </c>
    </row>
    <row r="764" spans="1:3" ht="11.25">
      <c r="A764" s="16">
        <f t="shared" si="5"/>
        <v>27.625</v>
      </c>
      <c r="B764" s="232"/>
      <c r="C764" s="241" t="s">
        <v>567</v>
      </c>
    </row>
    <row r="765" spans="1:3" ht="11.25">
      <c r="A765" s="16">
        <f t="shared" si="5"/>
        <v>27.6875</v>
      </c>
      <c r="B765" s="232"/>
      <c r="C765" s="241" t="s">
        <v>568</v>
      </c>
    </row>
    <row r="766" spans="1:3" ht="11.25">
      <c r="A766" s="16">
        <f t="shared" si="5"/>
        <v>27.75</v>
      </c>
      <c r="B766" s="232"/>
      <c r="C766" s="241" t="s">
        <v>569</v>
      </c>
    </row>
    <row r="767" spans="1:3" ht="11.25">
      <c r="A767" s="16">
        <f t="shared" si="5"/>
        <v>27.8125</v>
      </c>
      <c r="B767" s="232"/>
      <c r="C767" s="241" t="s">
        <v>570</v>
      </c>
    </row>
    <row r="768" spans="1:3" ht="11.25">
      <c r="A768" s="16">
        <f t="shared" si="5"/>
        <v>27.875</v>
      </c>
      <c r="B768" s="232"/>
      <c r="C768" s="241" t="s">
        <v>571</v>
      </c>
    </row>
    <row r="769" spans="1:3" ht="11.25">
      <c r="A769" s="16">
        <f t="shared" si="5"/>
        <v>27.9375</v>
      </c>
      <c r="B769" s="232"/>
      <c r="C769" s="241" t="s">
        <v>572</v>
      </c>
    </row>
    <row r="770" spans="1:3" ht="11.25">
      <c r="A770" s="16">
        <f t="shared" si="5"/>
        <v>28</v>
      </c>
      <c r="B770" s="232"/>
      <c r="C770" s="241" t="s">
        <v>573</v>
      </c>
    </row>
    <row r="771" spans="1:3" ht="11.25">
      <c r="A771" s="16">
        <f t="shared" si="5"/>
        <v>28.0625</v>
      </c>
      <c r="B771" s="232"/>
      <c r="C771" s="241" t="s">
        <v>574</v>
      </c>
    </row>
    <row r="772" spans="1:3" ht="11.25">
      <c r="A772" s="16">
        <f t="shared" si="5"/>
        <v>28.125</v>
      </c>
      <c r="B772" s="232"/>
      <c r="C772" s="241" t="s">
        <v>575</v>
      </c>
    </row>
    <row r="773" spans="1:3" ht="11.25">
      <c r="A773" s="16">
        <f t="shared" si="5"/>
        <v>28.1875</v>
      </c>
      <c r="B773" s="232"/>
      <c r="C773" s="241" t="s">
        <v>576</v>
      </c>
    </row>
    <row r="774" spans="1:3" ht="11.25">
      <c r="A774" s="16">
        <f t="shared" si="5"/>
        <v>28.25</v>
      </c>
      <c r="B774" s="232"/>
      <c r="C774" s="241" t="s">
        <v>577</v>
      </c>
    </row>
    <row r="775" spans="1:3" ht="11.25">
      <c r="A775" s="16">
        <f t="shared" si="5"/>
        <v>28.3125</v>
      </c>
      <c r="B775" s="232"/>
      <c r="C775" s="241" t="s">
        <v>578</v>
      </c>
    </row>
    <row r="776" spans="1:3" ht="11.25">
      <c r="A776" s="16">
        <f t="shared" si="5"/>
        <v>28.375</v>
      </c>
      <c r="B776" s="232"/>
      <c r="C776" s="241" t="s">
        <v>579</v>
      </c>
    </row>
    <row r="777" spans="1:3" ht="11.25">
      <c r="A777" s="16">
        <f t="shared" si="5"/>
        <v>28.4375</v>
      </c>
      <c r="B777" s="232"/>
      <c r="C777" s="241" t="s">
        <v>580</v>
      </c>
    </row>
    <row r="778" spans="1:3" ht="11.25">
      <c r="A778" s="16">
        <f t="shared" si="5"/>
        <v>28.5</v>
      </c>
      <c r="B778" s="232"/>
      <c r="C778" s="241" t="s">
        <v>581</v>
      </c>
    </row>
    <row r="779" spans="1:3" ht="11.25">
      <c r="A779" s="16">
        <f t="shared" si="5"/>
        <v>28.5625</v>
      </c>
      <c r="B779" s="232"/>
      <c r="C779" s="241" t="s">
        <v>582</v>
      </c>
    </row>
    <row r="780" spans="1:3" ht="11.25">
      <c r="A780" s="16">
        <f t="shared" si="5"/>
        <v>28.625</v>
      </c>
      <c r="B780" s="232"/>
      <c r="C780" s="241" t="s">
        <v>583</v>
      </c>
    </row>
    <row r="781" spans="1:3" ht="11.25">
      <c r="A781" s="16">
        <f t="shared" si="5"/>
        <v>28.6875</v>
      </c>
      <c r="B781" s="232"/>
      <c r="C781" s="241" t="s">
        <v>584</v>
      </c>
    </row>
    <row r="782" spans="1:3" ht="11.25">
      <c r="A782" s="16">
        <f t="shared" si="5"/>
        <v>28.75</v>
      </c>
      <c r="B782" s="232"/>
      <c r="C782" s="241" t="s">
        <v>585</v>
      </c>
    </row>
    <row r="783" spans="1:3" ht="11.25">
      <c r="A783" s="16">
        <f t="shared" si="5"/>
        <v>28.8125</v>
      </c>
      <c r="B783" s="232"/>
      <c r="C783" s="241" t="s">
        <v>586</v>
      </c>
    </row>
    <row r="784" spans="1:3" ht="11.25">
      <c r="A784" s="16">
        <f t="shared" si="5"/>
        <v>28.875</v>
      </c>
      <c r="B784" s="232"/>
      <c r="C784" s="241" t="s">
        <v>587</v>
      </c>
    </row>
    <row r="785" spans="1:3" ht="11.25">
      <c r="A785" s="16">
        <f t="shared" si="5"/>
        <v>28.9375</v>
      </c>
      <c r="B785" s="232"/>
      <c r="C785" s="241" t="s">
        <v>588</v>
      </c>
    </row>
    <row r="786" spans="1:3" ht="11.25">
      <c r="A786" s="16">
        <f t="shared" si="5"/>
        <v>29</v>
      </c>
      <c r="B786" s="232"/>
      <c r="C786" s="241" t="s">
        <v>589</v>
      </c>
    </row>
    <row r="787" spans="1:3" ht="11.25">
      <c r="A787" s="16">
        <f aca="true" t="shared" si="6" ref="A787:A804">A786+0.0625</f>
        <v>29.0625</v>
      </c>
      <c r="B787" s="232"/>
      <c r="C787" s="241" t="s">
        <v>590</v>
      </c>
    </row>
    <row r="788" spans="1:3" ht="11.25">
      <c r="A788" s="16">
        <f t="shared" si="6"/>
        <v>29.125</v>
      </c>
      <c r="B788" s="232"/>
      <c r="C788" s="241" t="s">
        <v>591</v>
      </c>
    </row>
    <row r="789" spans="1:3" ht="11.25">
      <c r="A789" s="16">
        <f t="shared" si="6"/>
        <v>29.1875</v>
      </c>
      <c r="B789" s="232"/>
      <c r="C789" s="241" t="s">
        <v>592</v>
      </c>
    </row>
    <row r="790" spans="1:3" ht="11.25">
      <c r="A790" s="16">
        <f t="shared" si="6"/>
        <v>29.25</v>
      </c>
      <c r="B790" s="232"/>
      <c r="C790" s="241" t="s">
        <v>593</v>
      </c>
    </row>
    <row r="791" spans="1:3" ht="11.25">
      <c r="A791" s="16">
        <f t="shared" si="6"/>
        <v>29.3125</v>
      </c>
      <c r="B791" s="232"/>
      <c r="C791" s="241" t="s">
        <v>594</v>
      </c>
    </row>
    <row r="792" spans="1:3" ht="11.25">
      <c r="A792" s="16">
        <f t="shared" si="6"/>
        <v>29.375</v>
      </c>
      <c r="B792" s="232"/>
      <c r="C792" s="241" t="s">
        <v>595</v>
      </c>
    </row>
    <row r="793" spans="1:3" ht="11.25">
      <c r="A793" s="16">
        <f t="shared" si="6"/>
        <v>29.4375</v>
      </c>
      <c r="B793" s="232"/>
      <c r="C793" s="241" t="s">
        <v>596</v>
      </c>
    </row>
    <row r="794" spans="1:3" ht="11.25">
      <c r="A794" s="16">
        <f t="shared" si="6"/>
        <v>29.5</v>
      </c>
      <c r="B794" s="232"/>
      <c r="C794" s="241" t="s">
        <v>597</v>
      </c>
    </row>
    <row r="795" spans="1:3" ht="11.25">
      <c r="A795" s="16">
        <f t="shared" si="6"/>
        <v>29.5625</v>
      </c>
      <c r="B795" s="232"/>
      <c r="C795" s="241" t="s">
        <v>598</v>
      </c>
    </row>
    <row r="796" spans="1:3" ht="11.25">
      <c r="A796" s="16">
        <f t="shared" si="6"/>
        <v>29.625</v>
      </c>
      <c r="B796" s="232"/>
      <c r="C796" s="241" t="s">
        <v>599</v>
      </c>
    </row>
    <row r="797" spans="1:3" ht="11.25">
      <c r="A797" s="16">
        <f t="shared" si="6"/>
        <v>29.6875</v>
      </c>
      <c r="B797" s="232"/>
      <c r="C797" s="241" t="s">
        <v>600</v>
      </c>
    </row>
    <row r="798" spans="1:3" ht="11.25">
      <c r="A798" s="16">
        <f t="shared" si="6"/>
        <v>29.75</v>
      </c>
      <c r="B798" s="232"/>
      <c r="C798" s="241" t="s">
        <v>601</v>
      </c>
    </row>
    <row r="799" spans="1:3" ht="11.25">
      <c r="A799" s="16">
        <f t="shared" si="6"/>
        <v>29.8125</v>
      </c>
      <c r="B799" s="232"/>
      <c r="C799" s="241" t="s">
        <v>602</v>
      </c>
    </row>
    <row r="800" spans="1:3" ht="11.25">
      <c r="A800" s="16">
        <f t="shared" si="6"/>
        <v>29.875</v>
      </c>
      <c r="B800" s="232"/>
      <c r="C800" s="241" t="s">
        <v>603</v>
      </c>
    </row>
    <row r="801" spans="1:3" ht="11.25">
      <c r="A801" s="16">
        <f t="shared" si="6"/>
        <v>29.9375</v>
      </c>
      <c r="B801" s="232"/>
      <c r="C801" s="241" t="s">
        <v>604</v>
      </c>
    </row>
    <row r="802" spans="1:3" ht="11.25">
      <c r="A802" s="16">
        <f t="shared" si="6"/>
        <v>30</v>
      </c>
      <c r="B802" s="232"/>
      <c r="C802" s="241" t="s">
        <v>605</v>
      </c>
    </row>
    <row r="803" spans="1:3" ht="11.25">
      <c r="A803" s="16">
        <f t="shared" si="6"/>
        <v>30.0625</v>
      </c>
      <c r="B803" s="232"/>
      <c r="C803" s="241" t="s">
        <v>606</v>
      </c>
    </row>
    <row r="804" spans="1:3" ht="11.25">
      <c r="A804" s="17">
        <f t="shared" si="6"/>
        <v>30.125</v>
      </c>
      <c r="B804" s="242"/>
      <c r="C804" s="243" t="s">
        <v>607</v>
      </c>
    </row>
  </sheetData>
  <sheetProtection sheet="1" objects="1" scenarios="1" selectLockedCells="1" selectUnlockedCells="1"/>
  <mergeCells count="4">
    <mergeCell ref="F1:H1"/>
    <mergeCell ref="F68:H68"/>
    <mergeCell ref="F264:H264"/>
    <mergeCell ref="F289:H28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shererjt</dc:creator>
  <cp:keywords/>
  <dc:description/>
  <cp:lastModifiedBy>Daniel H Tobias</cp:lastModifiedBy>
  <cp:lastPrinted>2010-11-17T19:52:37Z</cp:lastPrinted>
  <dcterms:created xsi:type="dcterms:W3CDTF">2005-12-07T16:27:30Z</dcterms:created>
  <dcterms:modified xsi:type="dcterms:W3CDTF">2010-11-17T19:54:01Z</dcterms:modified>
  <cp:category/>
  <cp:version/>
  <cp:contentType/>
  <cp:contentStatus/>
</cp:coreProperties>
</file>